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jPrivat\Materialpool\Fachübergreifendes\Vorlagen Scj\"/>
    </mc:Choice>
  </mc:AlternateContent>
  <xr:revisionPtr revIDLastSave="0" documentId="13_ncr:1_{FCE32FD3-EF8D-434D-94EA-FE954A1C5C58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rt" sheetId="2" r:id="rId1"/>
    <sheet name="Strichliste" sheetId="15" r:id="rId2"/>
    <sheet name="Übersicht" sheetId="1" r:id="rId3"/>
    <sheet name="SA" sheetId="3" r:id="rId4"/>
    <sheet name="Ex1" sheetId="25" r:id="rId5"/>
    <sheet name="Ex2" sheetId="26" r:id="rId6"/>
    <sheet name="Ex3" sheetId="27" r:id="rId7"/>
    <sheet name="Ex4" sheetId="28" r:id="rId8"/>
  </sheets>
  <definedNames>
    <definedName name="Einh">SA!$P$60</definedName>
    <definedName name="Fach">Start!$C$5</definedName>
    <definedName name="GgLN">Start!$C$7</definedName>
    <definedName name="GkLN">Start!$C$8</definedName>
    <definedName name="Klasse">Start!$C$4</definedName>
    <definedName name="Kurshalbjahr">Start!$C$3</definedName>
    <definedName name="Lehrkraft">Start!$C$6</definedName>
    <definedName name="Schuljahr">Start!$C$2</definedName>
  </definedNames>
  <calcPr calcId="191029" refMode="R1C1"/>
</workbook>
</file>

<file path=xl/calcChain.xml><?xml version="1.0" encoding="utf-8"?>
<calcChain xmlns="http://schemas.openxmlformats.org/spreadsheetml/2006/main">
  <c r="G60" i="28" l="1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59" i="28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59" i="27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59" i="26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59" i="25"/>
  <c r="K79" i="3" l="1"/>
  <c r="E72" i="28"/>
  <c r="E71" i="28"/>
  <c r="F74" i="27"/>
  <c r="G74" i="27" s="1"/>
  <c r="H74" i="27"/>
  <c r="F73" i="27"/>
  <c r="E72" i="27"/>
  <c r="F72" i="27" s="1"/>
  <c r="H73" i="27" s="1"/>
  <c r="F71" i="27"/>
  <c r="E71" i="27"/>
  <c r="H71" i="27"/>
  <c r="F70" i="27"/>
  <c r="F69" i="27"/>
  <c r="H70" i="27" s="1"/>
  <c r="F68" i="27"/>
  <c r="H69" i="27" s="1"/>
  <c r="F67" i="27"/>
  <c r="F66" i="27"/>
  <c r="H67" i="27" s="1"/>
  <c r="H66" i="27"/>
  <c r="F65" i="27"/>
  <c r="H65" i="27"/>
  <c r="F64" i="27"/>
  <c r="H64" i="27"/>
  <c r="F63" i="27"/>
  <c r="F62" i="27"/>
  <c r="H63" i="27" s="1"/>
  <c r="F61" i="27"/>
  <c r="H62" i="27" s="1"/>
  <c r="F60" i="27"/>
  <c r="H60" i="27"/>
  <c r="F59" i="27"/>
  <c r="G74" i="26"/>
  <c r="F74" i="26"/>
  <c r="H74" i="26"/>
  <c r="F73" i="26"/>
  <c r="E72" i="26"/>
  <c r="F72" i="26" s="1"/>
  <c r="H73" i="26" s="1"/>
  <c r="F71" i="26"/>
  <c r="H72" i="26" s="1"/>
  <c r="E71" i="26"/>
  <c r="H71" i="26"/>
  <c r="F70" i="26"/>
  <c r="H70" i="26"/>
  <c r="F69" i="26"/>
  <c r="F68" i="26"/>
  <c r="H69" i="26" s="1"/>
  <c r="F67" i="26"/>
  <c r="H68" i="26" s="1"/>
  <c r="F66" i="26"/>
  <c r="H67" i="26" s="1"/>
  <c r="H66" i="26"/>
  <c r="F65" i="26"/>
  <c r="H65" i="26"/>
  <c r="F64" i="26"/>
  <c r="H64" i="26"/>
  <c r="F63" i="26"/>
  <c r="F62" i="26"/>
  <c r="H63" i="26" s="1"/>
  <c r="F61" i="26"/>
  <c r="F60" i="26"/>
  <c r="H60" i="26"/>
  <c r="F59" i="26"/>
  <c r="E72" i="25"/>
  <c r="E71" i="25"/>
  <c r="H68" i="27" l="1"/>
  <c r="H72" i="27"/>
  <c r="H61" i="27"/>
  <c r="H59" i="27"/>
  <c r="H61" i="26"/>
  <c r="H62" i="26"/>
  <c r="H59" i="26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23" i="2"/>
  <c r="E72" i="3" l="1"/>
  <c r="E71" i="3"/>
  <c r="I3" i="1" l="1"/>
  <c r="H3" i="1"/>
  <c r="G3" i="1"/>
  <c r="F3" i="1"/>
  <c r="H2" i="28"/>
  <c r="H56" i="28" s="1"/>
  <c r="H2" i="27"/>
  <c r="H56" i="27" s="1"/>
  <c r="H2" i="26"/>
  <c r="Q55" i="28"/>
  <c r="H55" i="28"/>
  <c r="C55" i="28"/>
  <c r="B55" i="28"/>
  <c r="Q42" i="28"/>
  <c r="Q43" i="28" s="1"/>
  <c r="P42" i="28"/>
  <c r="P43" i="28" s="1"/>
  <c r="O42" i="28"/>
  <c r="O43" i="28" s="1"/>
  <c r="N42" i="28"/>
  <c r="N43" i="28" s="1"/>
  <c r="M42" i="28"/>
  <c r="M43" i="28" s="1"/>
  <c r="L42" i="28"/>
  <c r="L43" i="28" s="1"/>
  <c r="K42" i="28"/>
  <c r="K43" i="28" s="1"/>
  <c r="J42" i="28"/>
  <c r="J43" i="28" s="1"/>
  <c r="I42" i="28"/>
  <c r="I43" i="28" s="1"/>
  <c r="H42" i="28"/>
  <c r="H43" i="28" s="1"/>
  <c r="G42" i="28"/>
  <c r="G43" i="28" s="1"/>
  <c r="F42" i="28"/>
  <c r="F43" i="28" s="1"/>
  <c r="E42" i="28"/>
  <c r="E43" i="28" s="1"/>
  <c r="D42" i="28"/>
  <c r="D43" i="28" s="1"/>
  <c r="C42" i="28"/>
  <c r="C43" i="28" s="1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R24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R8" i="28" s="1"/>
  <c r="B7" i="28"/>
  <c r="B6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B5" i="28"/>
  <c r="R4" i="28"/>
  <c r="H1" i="28"/>
  <c r="C1" i="28"/>
  <c r="B1" i="28"/>
  <c r="Q55" i="27"/>
  <c r="H55" i="27"/>
  <c r="C55" i="27"/>
  <c r="B55" i="27"/>
  <c r="Q42" i="27"/>
  <c r="Q43" i="27" s="1"/>
  <c r="P42" i="27"/>
  <c r="P43" i="27" s="1"/>
  <c r="O42" i="27"/>
  <c r="O43" i="27" s="1"/>
  <c r="N42" i="27"/>
  <c r="N43" i="27" s="1"/>
  <c r="M42" i="27"/>
  <c r="M43" i="27" s="1"/>
  <c r="L42" i="27"/>
  <c r="L43" i="27" s="1"/>
  <c r="K42" i="27"/>
  <c r="K43" i="27" s="1"/>
  <c r="J42" i="27"/>
  <c r="J43" i="27" s="1"/>
  <c r="I42" i="27"/>
  <c r="I43" i="27" s="1"/>
  <c r="H42" i="27"/>
  <c r="H43" i="27" s="1"/>
  <c r="G42" i="27"/>
  <c r="G43" i="27" s="1"/>
  <c r="F42" i="27"/>
  <c r="F43" i="27" s="1"/>
  <c r="E42" i="27"/>
  <c r="E43" i="27" s="1"/>
  <c r="D42" i="27"/>
  <c r="D43" i="27" s="1"/>
  <c r="C42" i="27"/>
  <c r="C43" i="27" s="1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B5" i="27"/>
  <c r="R4" i="27"/>
  <c r="H1" i="27"/>
  <c r="C1" i="27"/>
  <c r="B1" i="27"/>
  <c r="Q55" i="26"/>
  <c r="H55" i="26"/>
  <c r="C55" i="26"/>
  <c r="B55" i="26"/>
  <c r="Q42" i="26"/>
  <c r="Q43" i="26" s="1"/>
  <c r="P42" i="26"/>
  <c r="P43" i="26" s="1"/>
  <c r="O42" i="26"/>
  <c r="O43" i="26" s="1"/>
  <c r="N42" i="26"/>
  <c r="N43" i="26" s="1"/>
  <c r="M42" i="26"/>
  <c r="M43" i="26" s="1"/>
  <c r="L42" i="26"/>
  <c r="L43" i="26" s="1"/>
  <c r="K42" i="26"/>
  <c r="K43" i="26" s="1"/>
  <c r="J42" i="26"/>
  <c r="J43" i="26" s="1"/>
  <c r="I42" i="26"/>
  <c r="I43" i="26" s="1"/>
  <c r="H42" i="26"/>
  <c r="H43" i="26" s="1"/>
  <c r="G42" i="26"/>
  <c r="G43" i="26" s="1"/>
  <c r="F42" i="26"/>
  <c r="F43" i="26" s="1"/>
  <c r="E42" i="26"/>
  <c r="E43" i="26" s="1"/>
  <c r="D42" i="26"/>
  <c r="D43" i="26" s="1"/>
  <c r="C42" i="26"/>
  <c r="C43" i="26" s="1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R26" i="26" s="1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R10" i="26"/>
  <c r="B10" i="26"/>
  <c r="B9" i="26"/>
  <c r="B8" i="26"/>
  <c r="B7" i="26"/>
  <c r="B6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B5" i="26"/>
  <c r="R4" i="26"/>
  <c r="H56" i="26"/>
  <c r="H1" i="26"/>
  <c r="C1" i="26"/>
  <c r="B1" i="26"/>
  <c r="H2" i="25"/>
  <c r="H56" i="25" s="1"/>
  <c r="Q55" i="25"/>
  <c r="H55" i="25"/>
  <c r="C55" i="25"/>
  <c r="B55" i="25"/>
  <c r="Q42" i="25"/>
  <c r="Q43" i="25" s="1"/>
  <c r="P42" i="25"/>
  <c r="P43" i="25" s="1"/>
  <c r="O42" i="25"/>
  <c r="O43" i="25" s="1"/>
  <c r="N42" i="25"/>
  <c r="N43" i="25" s="1"/>
  <c r="M42" i="25"/>
  <c r="M43" i="25" s="1"/>
  <c r="L42" i="25"/>
  <c r="L43" i="25" s="1"/>
  <c r="K42" i="25"/>
  <c r="K43" i="25" s="1"/>
  <c r="J42" i="25"/>
  <c r="J43" i="25" s="1"/>
  <c r="I42" i="25"/>
  <c r="I43" i="25" s="1"/>
  <c r="H42" i="25"/>
  <c r="H43" i="25" s="1"/>
  <c r="G42" i="25"/>
  <c r="G43" i="25" s="1"/>
  <c r="F42" i="25"/>
  <c r="F43" i="25" s="1"/>
  <c r="E42" i="25"/>
  <c r="E43" i="25" s="1"/>
  <c r="D42" i="25"/>
  <c r="D43" i="25" s="1"/>
  <c r="C42" i="25"/>
  <c r="C43" i="25" s="1"/>
  <c r="B41" i="25"/>
  <c r="B40" i="25"/>
  <c r="B39" i="25"/>
  <c r="R39" i="25" s="1"/>
  <c r="B38" i="25"/>
  <c r="B37" i="25"/>
  <c r="B36" i="25"/>
  <c r="B35" i="25"/>
  <c r="B34" i="25"/>
  <c r="R33" i="25"/>
  <c r="B33" i="25"/>
  <c r="B32" i="25"/>
  <c r="B31" i="25"/>
  <c r="B30" i="25"/>
  <c r="B29" i="25"/>
  <c r="B28" i="25"/>
  <c r="B27" i="25"/>
  <c r="B26" i="25"/>
  <c r="B25" i="25"/>
  <c r="B24" i="25"/>
  <c r="B23" i="25"/>
  <c r="R23" i="25" s="1"/>
  <c r="B22" i="25"/>
  <c r="B21" i="25"/>
  <c r="B20" i="25"/>
  <c r="B19" i="25"/>
  <c r="B18" i="25"/>
  <c r="B17" i="25"/>
  <c r="B16" i="25"/>
  <c r="B15" i="25"/>
  <c r="B14" i="25"/>
  <c r="B13" i="25"/>
  <c r="B12" i="25"/>
  <c r="R11" i="25"/>
  <c r="B11" i="25"/>
  <c r="B10" i="25"/>
  <c r="B9" i="25"/>
  <c r="B8" i="25"/>
  <c r="B7" i="25"/>
  <c r="B6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B5" i="25"/>
  <c r="R4" i="25"/>
  <c r="H1" i="25"/>
  <c r="C1" i="25"/>
  <c r="B1" i="25"/>
  <c r="E1" i="1"/>
  <c r="M1" i="1"/>
  <c r="J1" i="1"/>
  <c r="H1" i="1"/>
  <c r="H2" i="3"/>
  <c r="H56" i="3" s="1"/>
  <c r="C55" i="3"/>
  <c r="C1" i="3"/>
  <c r="K1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" i="15"/>
  <c r="L1" i="15"/>
  <c r="G1" i="15"/>
  <c r="C1" i="15"/>
  <c r="A1" i="15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5" i="3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5" i="1"/>
  <c r="E3" i="1"/>
  <c r="L42" i="3"/>
  <c r="L43" i="3" s="1"/>
  <c r="M42" i="3"/>
  <c r="M43" i="3" s="1"/>
  <c r="Q55" i="3"/>
  <c r="H55" i="3"/>
  <c r="B55" i="3"/>
  <c r="H1" i="3"/>
  <c r="B1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Q42" i="3"/>
  <c r="Q43" i="3" s="1"/>
  <c r="P42" i="3"/>
  <c r="P43" i="3" s="1"/>
  <c r="O42" i="3"/>
  <c r="O43" i="3" s="1"/>
  <c r="N42" i="3"/>
  <c r="N43" i="3" s="1"/>
  <c r="K42" i="3"/>
  <c r="K43" i="3" s="1"/>
  <c r="J42" i="3"/>
  <c r="J43" i="3" s="1"/>
  <c r="I42" i="3"/>
  <c r="I43" i="3" s="1"/>
  <c r="H42" i="3"/>
  <c r="H43" i="3" s="1"/>
  <c r="G42" i="3"/>
  <c r="G43" i="3" s="1"/>
  <c r="F42" i="3"/>
  <c r="F43" i="3" s="1"/>
  <c r="E42" i="3"/>
  <c r="E43" i="3" s="1"/>
  <c r="D42" i="3"/>
  <c r="D43" i="3" s="1"/>
  <c r="C42" i="3"/>
  <c r="C43" i="3" s="1"/>
  <c r="R4" i="3"/>
  <c r="F71" i="28" l="1"/>
  <c r="H72" i="28" s="1"/>
  <c r="F68" i="28"/>
  <c r="H69" i="28" s="1"/>
  <c r="F63" i="28"/>
  <c r="H64" i="28" s="1"/>
  <c r="F59" i="28"/>
  <c r="S21" i="28" s="1"/>
  <c r="T21" i="28" s="1"/>
  <c r="F67" i="28"/>
  <c r="H68" i="28" s="1"/>
  <c r="F62" i="28"/>
  <c r="F74" i="28"/>
  <c r="G74" i="28" s="1"/>
  <c r="F66" i="28"/>
  <c r="H67" i="28" s="1"/>
  <c r="F70" i="28"/>
  <c r="H71" i="28" s="1"/>
  <c r="F65" i="28"/>
  <c r="F61" i="28"/>
  <c r="H62" i="28" s="1"/>
  <c r="F73" i="28"/>
  <c r="F69" i="28"/>
  <c r="F64" i="28"/>
  <c r="H65" i="28" s="1"/>
  <c r="F60" i="28"/>
  <c r="H61" i="28" s="1"/>
  <c r="F72" i="28"/>
  <c r="H73" i="28" s="1"/>
  <c r="F65" i="25"/>
  <c r="F59" i="25"/>
  <c r="H59" i="25" s="1"/>
  <c r="F64" i="25"/>
  <c r="F68" i="25"/>
  <c r="F67" i="25"/>
  <c r="F62" i="25"/>
  <c r="H63" i="25" s="1"/>
  <c r="F66" i="25"/>
  <c r="H67" i="25" s="1"/>
  <c r="F61" i="25"/>
  <c r="F70" i="25"/>
  <c r="F60" i="25"/>
  <c r="H61" i="25" s="1"/>
  <c r="F74" i="25"/>
  <c r="G74" i="25" s="1"/>
  <c r="F69" i="25"/>
  <c r="H70" i="25" s="1"/>
  <c r="F73" i="25"/>
  <c r="H74" i="25" s="1"/>
  <c r="F63" i="25"/>
  <c r="H64" i="25" s="1"/>
  <c r="F71" i="25"/>
  <c r="F72" i="25"/>
  <c r="S32" i="26"/>
  <c r="T32" i="26" s="1"/>
  <c r="S8" i="26"/>
  <c r="T8" i="26" s="1"/>
  <c r="R5" i="25"/>
  <c r="R38" i="3"/>
  <c r="R32" i="3"/>
  <c r="R26" i="3"/>
  <c r="R20" i="3"/>
  <c r="R14" i="3"/>
  <c r="R8" i="3"/>
  <c r="R22" i="25"/>
  <c r="R32" i="25"/>
  <c r="S32" i="25" s="1"/>
  <c r="T32" i="25" s="1"/>
  <c r="R9" i="26"/>
  <c r="S9" i="26"/>
  <c r="R19" i="26"/>
  <c r="S19" i="26"/>
  <c r="T19" i="26" s="1"/>
  <c r="R25" i="26"/>
  <c r="S25" i="26" s="1"/>
  <c r="T25" i="26" s="1"/>
  <c r="S30" i="26"/>
  <c r="R35" i="26"/>
  <c r="S35" i="26" s="1"/>
  <c r="T35" i="26" s="1"/>
  <c r="R41" i="26"/>
  <c r="S41" i="26"/>
  <c r="T41" i="26" s="1"/>
  <c r="R19" i="27"/>
  <c r="S19" i="27"/>
  <c r="T19" i="27" s="1"/>
  <c r="S30" i="27"/>
  <c r="R35" i="27"/>
  <c r="S35" i="27" s="1"/>
  <c r="T35" i="27" s="1"/>
  <c r="S14" i="28"/>
  <c r="R41" i="28"/>
  <c r="R41" i="3"/>
  <c r="R29" i="3"/>
  <c r="R17" i="3"/>
  <c r="R24" i="25"/>
  <c r="R34" i="25"/>
  <c r="S34" i="25"/>
  <c r="T34" i="25" s="1"/>
  <c r="R17" i="26"/>
  <c r="S17" i="26" s="1"/>
  <c r="T17" i="26" s="1"/>
  <c r="R27" i="27"/>
  <c r="S27" i="27"/>
  <c r="T27" i="27" s="1"/>
  <c r="R37" i="3"/>
  <c r="R25" i="3"/>
  <c r="R13" i="3"/>
  <c r="R7" i="25"/>
  <c r="R12" i="25"/>
  <c r="R17" i="25"/>
  <c r="R27" i="25"/>
  <c r="S33" i="25"/>
  <c r="T33" i="25" s="1"/>
  <c r="R38" i="25"/>
  <c r="R5" i="26"/>
  <c r="S5" i="26" s="1"/>
  <c r="S10" i="26"/>
  <c r="T10" i="26" s="1"/>
  <c r="R15" i="26"/>
  <c r="S15" i="26" s="1"/>
  <c r="T15" i="26" s="1"/>
  <c r="S26" i="26"/>
  <c r="T26" i="26" s="1"/>
  <c r="R31" i="26"/>
  <c r="S31" i="26" s="1"/>
  <c r="T31" i="26" s="1"/>
  <c r="S36" i="26"/>
  <c r="T36" i="26" s="1"/>
  <c r="R5" i="27"/>
  <c r="S5" i="27" s="1"/>
  <c r="R9" i="27"/>
  <c r="S9" i="27"/>
  <c r="T9" i="27" s="1"/>
  <c r="R14" i="27"/>
  <c r="S14" i="27" s="1"/>
  <c r="R25" i="27"/>
  <c r="S25" i="27" s="1"/>
  <c r="T25" i="27" s="1"/>
  <c r="R30" i="27"/>
  <c r="R41" i="27"/>
  <c r="S41" i="27" s="1"/>
  <c r="T41" i="27" s="1"/>
  <c r="R5" i="28"/>
  <c r="R9" i="28"/>
  <c r="R15" i="28"/>
  <c r="S15" i="28" s="1"/>
  <c r="T15" i="28" s="1"/>
  <c r="R20" i="28"/>
  <c r="R25" i="28"/>
  <c r="R31" i="28"/>
  <c r="S31" i="28"/>
  <c r="T31" i="28" s="1"/>
  <c r="R36" i="28"/>
  <c r="R11" i="26"/>
  <c r="S11" i="26"/>
  <c r="R33" i="26"/>
  <c r="S33" i="26" s="1"/>
  <c r="T33" i="26" s="1"/>
  <c r="R27" i="28"/>
  <c r="S27" i="28"/>
  <c r="T27" i="28" s="1"/>
  <c r="F61" i="3"/>
  <c r="G61" i="3" s="1"/>
  <c r="R36" i="3"/>
  <c r="R30" i="3"/>
  <c r="R24" i="3"/>
  <c r="R18" i="3"/>
  <c r="R12" i="3"/>
  <c r="R8" i="25"/>
  <c r="R18" i="25"/>
  <c r="R28" i="25"/>
  <c r="S28" i="25" s="1"/>
  <c r="T28" i="25" s="1"/>
  <c r="S39" i="25"/>
  <c r="T39" i="25" s="1"/>
  <c r="R21" i="26"/>
  <c r="S21" i="26" s="1"/>
  <c r="T21" i="26" s="1"/>
  <c r="R37" i="26"/>
  <c r="S37" i="26"/>
  <c r="R15" i="27"/>
  <c r="S15" i="27" s="1"/>
  <c r="T15" i="27" s="1"/>
  <c r="R21" i="27"/>
  <c r="S21" i="27"/>
  <c r="T21" i="27" s="1"/>
  <c r="R31" i="27"/>
  <c r="S31" i="27"/>
  <c r="T31" i="27" s="1"/>
  <c r="R37" i="27"/>
  <c r="S37" i="27" s="1"/>
  <c r="T37" i="27" s="1"/>
  <c r="R21" i="28"/>
  <c r="R37" i="28"/>
  <c r="S38" i="26"/>
  <c r="R11" i="28"/>
  <c r="S11" i="28"/>
  <c r="T11" i="28" s="1"/>
  <c r="R34" i="3"/>
  <c r="R28" i="3"/>
  <c r="R16" i="3"/>
  <c r="R10" i="3"/>
  <c r="R10" i="25"/>
  <c r="S10" i="25" s="1"/>
  <c r="T10" i="25" s="1"/>
  <c r="R20" i="25"/>
  <c r="S20" i="25" s="1"/>
  <c r="T20" i="25" s="1"/>
  <c r="R30" i="25"/>
  <c r="R40" i="25"/>
  <c r="R7" i="26"/>
  <c r="S7" i="26" s="1"/>
  <c r="T7" i="26" s="1"/>
  <c r="R23" i="26"/>
  <c r="S23" i="26" s="1"/>
  <c r="T23" i="26" s="1"/>
  <c r="R39" i="26"/>
  <c r="S39" i="26"/>
  <c r="T39" i="26" s="1"/>
  <c r="R6" i="27"/>
  <c r="S6" i="27" s="1"/>
  <c r="S12" i="27"/>
  <c r="R17" i="27"/>
  <c r="S17" i="27" s="1"/>
  <c r="T17" i="27" s="1"/>
  <c r="R22" i="27"/>
  <c r="S22" i="27" s="1"/>
  <c r="S28" i="27"/>
  <c r="T28" i="27" s="1"/>
  <c r="R33" i="27"/>
  <c r="S33" i="27"/>
  <c r="T33" i="27" s="1"/>
  <c r="R38" i="27"/>
  <c r="S38" i="27" s="1"/>
  <c r="T38" i="27" s="1"/>
  <c r="R7" i="28"/>
  <c r="S7" i="28"/>
  <c r="T7" i="28" s="1"/>
  <c r="R23" i="28"/>
  <c r="R39" i="28"/>
  <c r="S39" i="28" s="1"/>
  <c r="T39" i="28" s="1"/>
  <c r="R14" i="25"/>
  <c r="S14" i="25"/>
  <c r="T14" i="25" s="1"/>
  <c r="R27" i="26"/>
  <c r="S27" i="26"/>
  <c r="T27" i="26" s="1"/>
  <c r="R11" i="27"/>
  <c r="S11" i="27" s="1"/>
  <c r="T11" i="27" s="1"/>
  <c r="R17" i="28"/>
  <c r="S17" i="28" s="1"/>
  <c r="T17" i="28" s="1"/>
  <c r="R33" i="28"/>
  <c r="R40" i="3"/>
  <c r="R22" i="3"/>
  <c r="R33" i="3"/>
  <c r="R21" i="3"/>
  <c r="R9" i="3"/>
  <c r="R6" i="25"/>
  <c r="S11" i="25"/>
  <c r="T11" i="25" s="1"/>
  <c r="R16" i="25"/>
  <c r="S16" i="25"/>
  <c r="T16" i="25" s="1"/>
  <c r="R26" i="25"/>
  <c r="S26" i="25"/>
  <c r="T26" i="25" s="1"/>
  <c r="R36" i="25"/>
  <c r="S36" i="25"/>
  <c r="T36" i="25" s="1"/>
  <c r="S41" i="25"/>
  <c r="T41" i="25" s="1"/>
  <c r="R13" i="26"/>
  <c r="S13" i="26"/>
  <c r="T13" i="26" s="1"/>
  <c r="R18" i="26"/>
  <c r="S18" i="26" s="1"/>
  <c r="R29" i="26"/>
  <c r="S29" i="26"/>
  <c r="T29" i="26" s="1"/>
  <c r="R34" i="26"/>
  <c r="S34" i="26" s="1"/>
  <c r="T34" i="26" s="1"/>
  <c r="R7" i="27"/>
  <c r="S7" i="27" s="1"/>
  <c r="T7" i="27" s="1"/>
  <c r="R13" i="27"/>
  <c r="S13" i="27"/>
  <c r="T13" i="27" s="1"/>
  <c r="R23" i="27"/>
  <c r="S23" i="27"/>
  <c r="T23" i="27" s="1"/>
  <c r="R29" i="27"/>
  <c r="S29" i="27" s="1"/>
  <c r="T29" i="27" s="1"/>
  <c r="R39" i="27"/>
  <c r="S39" i="27" s="1"/>
  <c r="T39" i="27" s="1"/>
  <c r="R13" i="28"/>
  <c r="S13" i="28" s="1"/>
  <c r="T13" i="28" s="1"/>
  <c r="R19" i="28"/>
  <c r="R29" i="28"/>
  <c r="S29" i="28" s="1"/>
  <c r="T29" i="28" s="1"/>
  <c r="R35" i="28"/>
  <c r="S35" i="28"/>
  <c r="T35" i="28" s="1"/>
  <c r="R5" i="3"/>
  <c r="R19" i="25"/>
  <c r="S19" i="25" s="1"/>
  <c r="R25" i="25"/>
  <c r="R31" i="25"/>
  <c r="R12" i="26"/>
  <c r="S12" i="26" s="1"/>
  <c r="R28" i="26"/>
  <c r="S28" i="26" s="1"/>
  <c r="R12" i="27"/>
  <c r="R28" i="27"/>
  <c r="R12" i="28"/>
  <c r="R28" i="28"/>
  <c r="S28" i="28" s="1"/>
  <c r="T28" i="28" s="1"/>
  <c r="R16" i="28"/>
  <c r="R32" i="28"/>
  <c r="S32" i="28" s="1"/>
  <c r="T32" i="28" s="1"/>
  <c r="R9" i="25"/>
  <c r="S9" i="25" s="1"/>
  <c r="T9" i="25" s="1"/>
  <c r="R15" i="25"/>
  <c r="S15" i="25" s="1"/>
  <c r="T15" i="25" s="1"/>
  <c r="R35" i="25"/>
  <c r="S35" i="25" s="1"/>
  <c r="R41" i="25"/>
  <c r="R20" i="26"/>
  <c r="S20" i="26" s="1"/>
  <c r="R36" i="26"/>
  <c r="R20" i="27"/>
  <c r="S20" i="27" s="1"/>
  <c r="T20" i="27" s="1"/>
  <c r="R36" i="27"/>
  <c r="S36" i="27" s="1"/>
  <c r="R37" i="25"/>
  <c r="R16" i="26"/>
  <c r="S16" i="26" s="1"/>
  <c r="R32" i="26"/>
  <c r="R29" i="25"/>
  <c r="R39" i="3"/>
  <c r="R35" i="3"/>
  <c r="R31" i="3"/>
  <c r="R27" i="3"/>
  <c r="R23" i="3"/>
  <c r="R19" i="3"/>
  <c r="R15" i="3"/>
  <c r="R11" i="3"/>
  <c r="R7" i="3"/>
  <c r="R21" i="25"/>
  <c r="R8" i="26"/>
  <c r="R24" i="26"/>
  <c r="S24" i="26" s="1"/>
  <c r="R13" i="25"/>
  <c r="R40" i="26"/>
  <c r="S40" i="26" s="1"/>
  <c r="R10" i="27"/>
  <c r="S10" i="27" s="1"/>
  <c r="R18" i="27"/>
  <c r="S18" i="27" s="1"/>
  <c r="T18" i="27" s="1"/>
  <c r="R26" i="27"/>
  <c r="S26" i="27" s="1"/>
  <c r="T26" i="27" s="1"/>
  <c r="R34" i="27"/>
  <c r="S34" i="27" s="1"/>
  <c r="R6" i="26"/>
  <c r="S6" i="26" s="1"/>
  <c r="R14" i="26"/>
  <c r="S14" i="26" s="1"/>
  <c r="T14" i="26" s="1"/>
  <c r="R22" i="26"/>
  <c r="S22" i="26" s="1"/>
  <c r="R30" i="26"/>
  <c r="R38" i="26"/>
  <c r="R8" i="27"/>
  <c r="S8" i="27" s="1"/>
  <c r="T8" i="27" s="1"/>
  <c r="R16" i="27"/>
  <c r="S16" i="27" s="1"/>
  <c r="T16" i="27" s="1"/>
  <c r="R24" i="27"/>
  <c r="S24" i="27" s="1"/>
  <c r="T24" i="27" s="1"/>
  <c r="R32" i="27"/>
  <c r="S32" i="27" s="1"/>
  <c r="R40" i="27"/>
  <c r="S40" i="27" s="1"/>
  <c r="H40" i="1" s="1"/>
  <c r="R10" i="28"/>
  <c r="S10" i="28" s="1"/>
  <c r="R18" i="28"/>
  <c r="R26" i="28"/>
  <c r="R34" i="28"/>
  <c r="H18" i="1"/>
  <c r="R40" i="28"/>
  <c r="G34" i="1"/>
  <c r="G14" i="1"/>
  <c r="R6" i="28"/>
  <c r="S6" i="28" s="1"/>
  <c r="T6" i="28" s="1"/>
  <c r="R14" i="28"/>
  <c r="R22" i="28"/>
  <c r="S22" i="28" s="1"/>
  <c r="T22" i="28" s="1"/>
  <c r="R30" i="28"/>
  <c r="S30" i="28" s="1"/>
  <c r="T30" i="28" s="1"/>
  <c r="R38" i="28"/>
  <c r="H28" i="1"/>
  <c r="T9" i="26"/>
  <c r="T11" i="26"/>
  <c r="T37" i="26"/>
  <c r="F74" i="3"/>
  <c r="G74" i="3" s="1"/>
  <c r="F72" i="3"/>
  <c r="G72" i="3" s="1"/>
  <c r="F70" i="3"/>
  <c r="G70" i="3" s="1"/>
  <c r="F68" i="3"/>
  <c r="G68" i="3" s="1"/>
  <c r="H69" i="3" s="1"/>
  <c r="F66" i="3"/>
  <c r="G66" i="3" s="1"/>
  <c r="H67" i="3" s="1"/>
  <c r="F64" i="3"/>
  <c r="G64" i="3" s="1"/>
  <c r="F62" i="3"/>
  <c r="G62" i="3" s="1"/>
  <c r="F60" i="3"/>
  <c r="G60" i="3" s="1"/>
  <c r="H61" i="3" s="1"/>
  <c r="F59" i="3"/>
  <c r="G59" i="3" s="1"/>
  <c r="S34" i="3" s="1"/>
  <c r="T34" i="3" s="1"/>
  <c r="F73" i="3"/>
  <c r="G73" i="3" s="1"/>
  <c r="H74" i="3" s="1"/>
  <c r="F71" i="3"/>
  <c r="G71" i="3" s="1"/>
  <c r="H72" i="3" s="1"/>
  <c r="F69" i="3"/>
  <c r="G69" i="3" s="1"/>
  <c r="H70" i="3" s="1"/>
  <c r="F67" i="3"/>
  <c r="G67" i="3" s="1"/>
  <c r="F65" i="3"/>
  <c r="G65" i="3" s="1"/>
  <c r="F63" i="3"/>
  <c r="G63" i="3" s="1"/>
  <c r="H64" i="3" s="1"/>
  <c r="R6" i="3"/>
  <c r="G36" i="1" l="1"/>
  <c r="G10" i="1"/>
  <c r="F11" i="1"/>
  <c r="F39" i="1"/>
  <c r="S34" i="28"/>
  <c r="T34" i="28" s="1"/>
  <c r="S12" i="28"/>
  <c r="T12" i="28" s="1"/>
  <c r="S24" i="28"/>
  <c r="T24" i="28" s="1"/>
  <c r="S37" i="28"/>
  <c r="T37" i="28" s="1"/>
  <c r="S5" i="28"/>
  <c r="I5" i="1" s="1"/>
  <c r="S26" i="28"/>
  <c r="T26" i="28" s="1"/>
  <c r="S19" i="28"/>
  <c r="T19" i="28" s="1"/>
  <c r="S25" i="28"/>
  <c r="I25" i="1" s="1"/>
  <c r="H70" i="28"/>
  <c r="S38" i="28"/>
  <c r="I38" i="1" s="1"/>
  <c r="S18" i="28"/>
  <c r="T18" i="28" s="1"/>
  <c r="S33" i="28"/>
  <c r="T33" i="28" s="1"/>
  <c r="S20" i="28"/>
  <c r="T20" i="28" s="1"/>
  <c r="H74" i="28"/>
  <c r="H63" i="28"/>
  <c r="S41" i="28"/>
  <c r="T41" i="28" s="1"/>
  <c r="S40" i="28"/>
  <c r="T40" i="28" s="1"/>
  <c r="S16" i="28"/>
  <c r="T16" i="28" s="1"/>
  <c r="S8" i="28"/>
  <c r="T8" i="28" s="1"/>
  <c r="S23" i="28"/>
  <c r="T23" i="28" s="1"/>
  <c r="S9" i="28"/>
  <c r="T9" i="28" s="1"/>
  <c r="S36" i="28"/>
  <c r="T36" i="28" s="1"/>
  <c r="H66" i="28"/>
  <c r="H59" i="28"/>
  <c r="H60" i="28"/>
  <c r="K66" i="28"/>
  <c r="H5" i="1"/>
  <c r="K68" i="27"/>
  <c r="K61" i="27"/>
  <c r="K69" i="27"/>
  <c r="K65" i="27"/>
  <c r="K74" i="27"/>
  <c r="L74" i="27" s="1"/>
  <c r="K66" i="27"/>
  <c r="K62" i="27"/>
  <c r="K63" i="27"/>
  <c r="K59" i="27"/>
  <c r="K64" i="27"/>
  <c r="K72" i="27"/>
  <c r="K70" i="27"/>
  <c r="K71" i="27"/>
  <c r="K67" i="27"/>
  <c r="K60" i="27"/>
  <c r="K73" i="27"/>
  <c r="G5" i="1"/>
  <c r="K68" i="26"/>
  <c r="K61" i="26"/>
  <c r="K69" i="26"/>
  <c r="K74" i="26"/>
  <c r="L74" i="26" s="1"/>
  <c r="K65" i="26"/>
  <c r="K66" i="26"/>
  <c r="K62" i="26"/>
  <c r="K70" i="26"/>
  <c r="K63" i="26"/>
  <c r="K72" i="26"/>
  <c r="K59" i="26"/>
  <c r="L59" i="26" s="1"/>
  <c r="K71" i="26"/>
  <c r="K67" i="26"/>
  <c r="K60" i="26"/>
  <c r="K73" i="26"/>
  <c r="K64" i="26"/>
  <c r="F33" i="1"/>
  <c r="S29" i="25"/>
  <c r="T29" i="25" s="1"/>
  <c r="S6" i="25"/>
  <c r="T6" i="25" s="1"/>
  <c r="S18" i="25"/>
  <c r="T18" i="25" s="1"/>
  <c r="S27" i="25"/>
  <c r="T27" i="25" s="1"/>
  <c r="S22" i="25"/>
  <c r="T22" i="25" s="1"/>
  <c r="H68" i="25"/>
  <c r="F41" i="1"/>
  <c r="S24" i="25"/>
  <c r="T24" i="25" s="1"/>
  <c r="S5" i="25"/>
  <c r="H73" i="25"/>
  <c r="H69" i="25"/>
  <c r="S40" i="25"/>
  <c r="T40" i="25" s="1"/>
  <c r="S23" i="25"/>
  <c r="S21" i="25"/>
  <c r="T21" i="25" s="1"/>
  <c r="S31" i="25"/>
  <c r="F31" i="1" s="1"/>
  <c r="S30" i="25"/>
  <c r="T30" i="25" s="1"/>
  <c r="S8" i="25"/>
  <c r="T8" i="25" s="1"/>
  <c r="S17" i="25"/>
  <c r="T17" i="25" s="1"/>
  <c r="H72" i="25"/>
  <c r="H71" i="25"/>
  <c r="H65" i="25"/>
  <c r="S25" i="25"/>
  <c r="T25" i="25" s="1"/>
  <c r="S38" i="25"/>
  <c r="T38" i="25" s="1"/>
  <c r="S12" i="25"/>
  <c r="T12" i="25" s="1"/>
  <c r="S13" i="25"/>
  <c r="T13" i="25" s="1"/>
  <c r="H62" i="25"/>
  <c r="H60" i="25"/>
  <c r="S7" i="25"/>
  <c r="T7" i="25" s="1"/>
  <c r="S37" i="25"/>
  <c r="T37" i="25" s="1"/>
  <c r="H66" i="25"/>
  <c r="S39" i="3"/>
  <c r="S38" i="3"/>
  <c r="T38" i="3" s="1"/>
  <c r="H66" i="3"/>
  <c r="H73" i="3"/>
  <c r="S22" i="3"/>
  <c r="T22" i="3" s="1"/>
  <c r="S29" i="3"/>
  <c r="T29" i="3" s="1"/>
  <c r="S20" i="3"/>
  <c r="T20" i="3" s="1"/>
  <c r="H68" i="3"/>
  <c r="H63" i="3"/>
  <c r="S11" i="3"/>
  <c r="T11" i="3" s="1"/>
  <c r="S27" i="3"/>
  <c r="S40" i="3"/>
  <c r="T40" i="3" s="1"/>
  <c r="S28" i="3"/>
  <c r="T28" i="3" s="1"/>
  <c r="S18" i="3"/>
  <c r="T18" i="3" s="1"/>
  <c r="H62" i="3"/>
  <c r="S19" i="3"/>
  <c r="T19" i="3" s="1"/>
  <c r="S8" i="3"/>
  <c r="T8" i="3" s="1"/>
  <c r="S7" i="3"/>
  <c r="T7" i="3" s="1"/>
  <c r="S12" i="3"/>
  <c r="T12" i="3" s="1"/>
  <c r="S25" i="3"/>
  <c r="T25" i="3" s="1"/>
  <c r="S6" i="3"/>
  <c r="T6" i="3" s="1"/>
  <c r="H65" i="3"/>
  <c r="S31" i="3"/>
  <c r="S9" i="3"/>
  <c r="T9" i="3" s="1"/>
  <c r="S37" i="3"/>
  <c r="T37" i="3" s="1"/>
  <c r="S41" i="3"/>
  <c r="T41" i="3" s="1"/>
  <c r="S26" i="3"/>
  <c r="T26" i="3" s="1"/>
  <c r="S35" i="3"/>
  <c r="T35" i="3" s="1"/>
  <c r="S21" i="3"/>
  <c r="T21" i="3" s="1"/>
  <c r="S10" i="3"/>
  <c r="T10" i="3" s="1"/>
  <c r="S24" i="3"/>
  <c r="T24" i="3" s="1"/>
  <c r="S32" i="3"/>
  <c r="T32" i="3" s="1"/>
  <c r="S30" i="3"/>
  <c r="T30" i="3" s="1"/>
  <c r="S17" i="3"/>
  <c r="T17" i="3" s="1"/>
  <c r="S15" i="3"/>
  <c r="H60" i="3"/>
  <c r="H71" i="3"/>
  <c r="S23" i="3"/>
  <c r="T23" i="3" s="1"/>
  <c r="S5" i="3"/>
  <c r="S33" i="3"/>
  <c r="T33" i="3" s="1"/>
  <c r="S16" i="3"/>
  <c r="T16" i="3" s="1"/>
  <c r="S36" i="3"/>
  <c r="E36" i="1" s="1"/>
  <c r="S13" i="3"/>
  <c r="E13" i="1" s="1"/>
  <c r="S14" i="3"/>
  <c r="T14" i="3" s="1"/>
  <c r="T28" i="26"/>
  <c r="G28" i="1"/>
  <c r="I34" i="1"/>
  <c r="E19" i="1"/>
  <c r="G16" i="1"/>
  <c r="T16" i="26"/>
  <c r="T12" i="27"/>
  <c r="H12" i="1"/>
  <c r="G22" i="1"/>
  <c r="T22" i="26"/>
  <c r="T38" i="28"/>
  <c r="H26" i="1"/>
  <c r="T6" i="26"/>
  <c r="G6" i="1"/>
  <c r="T10" i="27"/>
  <c r="H10" i="1"/>
  <c r="T24" i="26"/>
  <c r="G24" i="1"/>
  <c r="T20" i="26"/>
  <c r="G20" i="1"/>
  <c r="H6" i="1"/>
  <c r="T6" i="27"/>
  <c r="T12" i="26"/>
  <c r="G12" i="1"/>
  <c r="F9" i="1"/>
  <c r="I22" i="1"/>
  <c r="T40" i="26"/>
  <c r="G40" i="1"/>
  <c r="T19" i="25"/>
  <c r="F19" i="1"/>
  <c r="T14" i="27"/>
  <c r="H14" i="1"/>
  <c r="T30" i="27"/>
  <c r="H30" i="1"/>
  <c r="T32" i="27"/>
  <c r="H32" i="1"/>
  <c r="H20" i="1"/>
  <c r="T10" i="28"/>
  <c r="I10" i="1"/>
  <c r="E11" i="1"/>
  <c r="T35" i="25"/>
  <c r="F35" i="1"/>
  <c r="T38" i="26"/>
  <c r="G38" i="1"/>
  <c r="T34" i="27"/>
  <c r="H34" i="1"/>
  <c r="E31" i="1"/>
  <c r="T31" i="3"/>
  <c r="T36" i="27"/>
  <c r="H36" i="1"/>
  <c r="T18" i="26"/>
  <c r="G18" i="1"/>
  <c r="T22" i="27"/>
  <c r="H22" i="1"/>
  <c r="T14" i="28"/>
  <c r="I14" i="1"/>
  <c r="T30" i="26"/>
  <c r="G30" i="1"/>
  <c r="G32" i="1"/>
  <c r="E17" i="1"/>
  <c r="I6" i="1"/>
  <c r="I30" i="1"/>
  <c r="H38" i="1"/>
  <c r="G26" i="1"/>
  <c r="F15" i="1"/>
  <c r="E41" i="1"/>
  <c r="H59" i="3"/>
  <c r="H24" i="1"/>
  <c r="I28" i="1"/>
  <c r="R42" i="26"/>
  <c r="R43" i="26" s="1"/>
  <c r="R42" i="28"/>
  <c r="R43" i="28" s="1"/>
  <c r="I32" i="1"/>
  <c r="E6" i="1"/>
  <c r="H16" i="1"/>
  <c r="H8" i="1"/>
  <c r="R42" i="27"/>
  <c r="R43" i="27" s="1"/>
  <c r="T40" i="27"/>
  <c r="E29" i="1"/>
  <c r="E8" i="1"/>
  <c r="E34" i="1"/>
  <c r="E38" i="1"/>
  <c r="E37" i="1"/>
  <c r="E14" i="1"/>
  <c r="E16" i="1"/>
  <c r="E32" i="1"/>
  <c r="E30" i="1"/>
  <c r="E7" i="1"/>
  <c r="E23" i="1"/>
  <c r="E9" i="1"/>
  <c r="E26" i="1"/>
  <c r="G15" i="1"/>
  <c r="H15" i="1"/>
  <c r="I11" i="1"/>
  <c r="R42" i="25"/>
  <c r="R43" i="25" s="1"/>
  <c r="E21" i="1"/>
  <c r="E25" i="1"/>
  <c r="H31" i="1"/>
  <c r="I27" i="1"/>
  <c r="H21" i="1"/>
  <c r="E22" i="1"/>
  <c r="E18" i="1"/>
  <c r="G31" i="1"/>
  <c r="H37" i="1"/>
  <c r="F20" i="1"/>
  <c r="F36" i="1"/>
  <c r="G17" i="1"/>
  <c r="G33" i="1"/>
  <c r="G11" i="1"/>
  <c r="I21" i="1"/>
  <c r="G27" i="1"/>
  <c r="H11" i="1"/>
  <c r="H27" i="1"/>
  <c r="I7" i="1"/>
  <c r="G13" i="1"/>
  <c r="G29" i="1"/>
  <c r="I39" i="1"/>
  <c r="H17" i="1"/>
  <c r="H33" i="1"/>
  <c r="F10" i="1"/>
  <c r="F26" i="1"/>
  <c r="G7" i="1"/>
  <c r="I17" i="1"/>
  <c r="G23" i="1"/>
  <c r="G39" i="1"/>
  <c r="H7" i="1"/>
  <c r="H23" i="1"/>
  <c r="H39" i="1"/>
  <c r="F28" i="1"/>
  <c r="G9" i="1"/>
  <c r="I19" i="1"/>
  <c r="G25" i="1"/>
  <c r="I35" i="1"/>
  <c r="G41" i="1"/>
  <c r="G8" i="1"/>
  <c r="H13" i="1"/>
  <c r="H29" i="1"/>
  <c r="F14" i="1"/>
  <c r="I13" i="1"/>
  <c r="G19" i="1"/>
  <c r="I29" i="1"/>
  <c r="G35" i="1"/>
  <c r="H19" i="1"/>
  <c r="H35" i="1"/>
  <c r="F16" i="1"/>
  <c r="F32" i="1"/>
  <c r="I15" i="1"/>
  <c r="G21" i="1"/>
  <c r="I31" i="1"/>
  <c r="G37" i="1"/>
  <c r="H9" i="1"/>
  <c r="H25" i="1"/>
  <c r="H41" i="1"/>
  <c r="F34" i="1"/>
  <c r="T5" i="27"/>
  <c r="S42" i="27"/>
  <c r="K78" i="27" s="1"/>
  <c r="K79" i="27" s="1"/>
  <c r="T5" i="26"/>
  <c r="S42" i="26"/>
  <c r="K78" i="26" s="1"/>
  <c r="K79" i="26" s="1"/>
  <c r="T5" i="3"/>
  <c r="R42" i="3"/>
  <c r="R43" i="3" s="1"/>
  <c r="B1" i="1"/>
  <c r="A1" i="1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I26" i="1" l="1"/>
  <c r="I41" i="1"/>
  <c r="N41" i="1" s="1"/>
  <c r="O41" i="1" s="1"/>
  <c r="I20" i="1"/>
  <c r="M20" i="1" s="1"/>
  <c r="I12" i="1"/>
  <c r="I16" i="1"/>
  <c r="N16" i="1" s="1"/>
  <c r="O16" i="1" s="1"/>
  <c r="T5" i="28"/>
  <c r="T42" i="28" s="1"/>
  <c r="I36" i="1"/>
  <c r="N36" i="1" s="1"/>
  <c r="O36" i="1" s="1"/>
  <c r="I23" i="1"/>
  <c r="K69" i="28"/>
  <c r="K68" i="28"/>
  <c r="T25" i="28"/>
  <c r="I8" i="1"/>
  <c r="K60" i="28"/>
  <c r="I37" i="1"/>
  <c r="I24" i="1"/>
  <c r="K71" i="28"/>
  <c r="I33" i="1"/>
  <c r="M33" i="1" s="1"/>
  <c r="K72" i="28"/>
  <c r="L62" i="26"/>
  <c r="T42" i="26"/>
  <c r="L65" i="26"/>
  <c r="F25" i="1"/>
  <c r="F17" i="1"/>
  <c r="M17" i="1" s="1"/>
  <c r="F6" i="1"/>
  <c r="F22" i="1"/>
  <c r="M22" i="1" s="1"/>
  <c r="K70" i="25"/>
  <c r="N39" i="1"/>
  <c r="O39" i="1" s="1"/>
  <c r="P39" i="1" s="1"/>
  <c r="Q39" i="1" s="1"/>
  <c r="T31" i="25"/>
  <c r="T5" i="25"/>
  <c r="F21" i="1"/>
  <c r="M21" i="1" s="1"/>
  <c r="F5" i="1"/>
  <c r="M5" i="1" s="1"/>
  <c r="F29" i="1"/>
  <c r="F12" i="1"/>
  <c r="F27" i="1"/>
  <c r="M27" i="1" s="1"/>
  <c r="K64" i="25"/>
  <c r="K65" i="25"/>
  <c r="K63" i="25"/>
  <c r="F7" i="1"/>
  <c r="M7" i="1" s="1"/>
  <c r="F24" i="1"/>
  <c r="N24" i="1" s="1"/>
  <c r="F40" i="1"/>
  <c r="F18" i="1"/>
  <c r="F30" i="1"/>
  <c r="M30" i="1" s="1"/>
  <c r="F13" i="1"/>
  <c r="N13" i="1" s="1"/>
  <c r="O13" i="1" s="1"/>
  <c r="K63" i="28"/>
  <c r="S42" i="28"/>
  <c r="K78" i="28" s="1"/>
  <c r="K79" i="28" s="1"/>
  <c r="I18" i="1"/>
  <c r="I40" i="1"/>
  <c r="K73" i="28"/>
  <c r="K70" i="28"/>
  <c r="K65" i="28"/>
  <c r="K67" i="28"/>
  <c r="K64" i="28"/>
  <c r="K61" i="28"/>
  <c r="I9" i="1"/>
  <c r="M9" i="1" s="1"/>
  <c r="K59" i="28"/>
  <c r="K74" i="28"/>
  <c r="L74" i="28" s="1"/>
  <c r="K62" i="28"/>
  <c r="L68" i="28"/>
  <c r="L65" i="27"/>
  <c r="L59" i="27"/>
  <c r="N11" i="1"/>
  <c r="O11" i="1" s="1"/>
  <c r="M71" i="27"/>
  <c r="L71" i="27"/>
  <c r="L62" i="27"/>
  <c r="L68" i="27"/>
  <c r="L68" i="26"/>
  <c r="M71" i="26"/>
  <c r="L71" i="26"/>
  <c r="N25" i="1"/>
  <c r="O25" i="1" s="1"/>
  <c r="F37" i="1"/>
  <c r="K72" i="25"/>
  <c r="K73" i="25"/>
  <c r="K66" i="25"/>
  <c r="K60" i="25"/>
  <c r="K62" i="25"/>
  <c r="K74" i="25"/>
  <c r="L74" i="25" s="1"/>
  <c r="K67" i="25"/>
  <c r="K69" i="25"/>
  <c r="K61" i="25"/>
  <c r="K71" i="25"/>
  <c r="L71" i="25" s="1"/>
  <c r="T23" i="25"/>
  <c r="F23" i="1"/>
  <c r="F8" i="1"/>
  <c r="F38" i="1"/>
  <c r="N38" i="1" s="1"/>
  <c r="O38" i="1" s="1"/>
  <c r="S42" i="25"/>
  <c r="K78" i="25" s="1"/>
  <c r="K79" i="25" s="1"/>
  <c r="K68" i="25"/>
  <c r="K59" i="25"/>
  <c r="T39" i="3"/>
  <c r="E39" i="1"/>
  <c r="E40" i="1"/>
  <c r="E24" i="1"/>
  <c r="E10" i="1"/>
  <c r="E15" i="1"/>
  <c r="T15" i="3"/>
  <c r="E27" i="1"/>
  <c r="T27" i="3"/>
  <c r="T42" i="3" s="1"/>
  <c r="E20" i="1"/>
  <c r="E28" i="1"/>
  <c r="E12" i="1"/>
  <c r="T13" i="3"/>
  <c r="E33" i="1"/>
  <c r="T36" i="3"/>
  <c r="E35" i="1"/>
  <c r="M41" i="1"/>
  <c r="N17" i="1"/>
  <c r="O17" i="1" s="1"/>
  <c r="M29" i="1"/>
  <c r="N29" i="1"/>
  <c r="O29" i="1" s="1"/>
  <c r="N15" i="1"/>
  <c r="O15" i="1" s="1"/>
  <c r="M15" i="1"/>
  <c r="M31" i="1"/>
  <c r="N31" i="1"/>
  <c r="O31" i="1" s="1"/>
  <c r="M11" i="1"/>
  <c r="N34" i="1"/>
  <c r="O34" i="1" s="1"/>
  <c r="M34" i="1"/>
  <c r="N14" i="1"/>
  <c r="O14" i="1" s="1"/>
  <c r="M14" i="1"/>
  <c r="N19" i="1"/>
  <c r="O19" i="1" s="1"/>
  <c r="M19" i="1"/>
  <c r="N6" i="1"/>
  <c r="O6" i="1" s="1"/>
  <c r="M6" i="1"/>
  <c r="M36" i="1"/>
  <c r="N35" i="1"/>
  <c r="O35" i="1" s="1"/>
  <c r="M35" i="1"/>
  <c r="M25" i="1"/>
  <c r="M39" i="1"/>
  <c r="N10" i="1"/>
  <c r="O10" i="1" s="1"/>
  <c r="M10" i="1"/>
  <c r="T42" i="27"/>
  <c r="M32" i="1"/>
  <c r="N32" i="1"/>
  <c r="O32" i="1" s="1"/>
  <c r="N28" i="1"/>
  <c r="M28" i="1"/>
  <c r="N26" i="1"/>
  <c r="O26" i="1" s="1"/>
  <c r="M26" i="1"/>
  <c r="N7" i="1"/>
  <c r="O7" i="1" s="1"/>
  <c r="K61" i="3"/>
  <c r="E5" i="1"/>
  <c r="K68" i="3"/>
  <c r="K69" i="3"/>
  <c r="K62" i="3"/>
  <c r="K63" i="3"/>
  <c r="K60" i="3"/>
  <c r="K71" i="3"/>
  <c r="K70" i="3"/>
  <c r="K73" i="3"/>
  <c r="K65" i="3"/>
  <c r="K72" i="3"/>
  <c r="K64" i="3"/>
  <c r="K59" i="3"/>
  <c r="K67" i="3"/>
  <c r="K74" i="3"/>
  <c r="K66" i="3"/>
  <c r="K76" i="27"/>
  <c r="K76" i="26"/>
  <c r="S42" i="3"/>
  <c r="K78" i="3" s="1"/>
  <c r="G42" i="1"/>
  <c r="H42" i="1"/>
  <c r="J42" i="1"/>
  <c r="K42" i="1"/>
  <c r="L42" i="1"/>
  <c r="D42" i="1"/>
  <c r="C42" i="1"/>
  <c r="M16" i="1" l="1"/>
  <c r="N20" i="1"/>
  <c r="O20" i="1" s="1"/>
  <c r="L62" i="28"/>
  <c r="M23" i="1"/>
  <c r="L65" i="28"/>
  <c r="N12" i="1"/>
  <c r="O12" i="1" s="1"/>
  <c r="P12" i="1" s="1"/>
  <c r="Q12" i="1" s="1"/>
  <c r="M71" i="28"/>
  <c r="M8" i="1"/>
  <c r="L59" i="28"/>
  <c r="K76" i="28"/>
  <c r="N33" i="1"/>
  <c r="O33" i="1" s="1"/>
  <c r="R33" i="1" s="1"/>
  <c r="I42" i="1"/>
  <c r="M37" i="1"/>
  <c r="N18" i="1"/>
  <c r="O18" i="1" s="1"/>
  <c r="R18" i="1" s="1"/>
  <c r="L71" i="28"/>
  <c r="M40" i="1"/>
  <c r="N27" i="1"/>
  <c r="O27" i="1" s="1"/>
  <c r="P27" i="1" s="1"/>
  <c r="Q27" i="1" s="1"/>
  <c r="T42" i="25"/>
  <c r="N22" i="1"/>
  <c r="O22" i="1" s="1"/>
  <c r="R22" i="1" s="1"/>
  <c r="N40" i="1"/>
  <c r="O40" i="1" s="1"/>
  <c r="P40" i="1" s="1"/>
  <c r="Q40" i="1" s="1"/>
  <c r="N21" i="1"/>
  <c r="O21" i="1" s="1"/>
  <c r="P21" i="1" s="1"/>
  <c r="Q21" i="1" s="1"/>
  <c r="M13" i="1"/>
  <c r="N30" i="1"/>
  <c r="O30" i="1" s="1"/>
  <c r="R30" i="1" s="1"/>
  <c r="M12" i="1"/>
  <c r="M18" i="1"/>
  <c r="N8" i="1"/>
  <c r="O8" i="1" s="1"/>
  <c r="P8" i="1" s="1"/>
  <c r="Q8" i="1" s="1"/>
  <c r="N5" i="1"/>
  <c r="O5" i="1" s="1"/>
  <c r="P5" i="1" s="1"/>
  <c r="M24" i="1"/>
  <c r="L59" i="25"/>
  <c r="L62" i="25"/>
  <c r="F42" i="1"/>
  <c r="L65" i="25"/>
  <c r="L68" i="25"/>
  <c r="N9" i="1"/>
  <c r="O9" i="1" s="1"/>
  <c r="R9" i="1" s="1"/>
  <c r="K76" i="25"/>
  <c r="N37" i="1"/>
  <c r="O37" i="1" s="1"/>
  <c r="R37" i="1" s="1"/>
  <c r="M38" i="1"/>
  <c r="N23" i="1"/>
  <c r="O23" i="1" s="1"/>
  <c r="R23" i="1" s="1"/>
  <c r="M71" i="25"/>
  <c r="R39" i="1"/>
  <c r="O24" i="1"/>
  <c r="R24" i="1" s="1"/>
  <c r="O28" i="1"/>
  <c r="R28" i="1" s="1"/>
  <c r="P7" i="1"/>
  <c r="Q7" i="1" s="1"/>
  <c r="R7" i="1"/>
  <c r="R32" i="1"/>
  <c r="P32" i="1"/>
  <c r="Q32" i="1" s="1"/>
  <c r="R14" i="1"/>
  <c r="P14" i="1"/>
  <c r="Q14" i="1" s="1"/>
  <c r="P19" i="1"/>
  <c r="Q19" i="1" s="1"/>
  <c r="R19" i="1"/>
  <c r="P20" i="1"/>
  <c r="Q20" i="1" s="1"/>
  <c r="R20" i="1"/>
  <c r="R16" i="1"/>
  <c r="P16" i="1"/>
  <c r="Q16" i="1" s="1"/>
  <c r="R10" i="1"/>
  <c r="P10" i="1"/>
  <c r="Q10" i="1" s="1"/>
  <c r="P35" i="1"/>
  <c r="Q35" i="1" s="1"/>
  <c r="R35" i="1"/>
  <c r="R6" i="1"/>
  <c r="P6" i="1"/>
  <c r="Q6" i="1" s="1"/>
  <c r="P17" i="1"/>
  <c r="Q17" i="1" s="1"/>
  <c r="R17" i="1"/>
  <c r="R34" i="1"/>
  <c r="P34" i="1"/>
  <c r="Q34" i="1" s="1"/>
  <c r="R25" i="1"/>
  <c r="P25" i="1"/>
  <c r="Q25" i="1" s="1"/>
  <c r="P13" i="1"/>
  <c r="Q13" i="1" s="1"/>
  <c r="R13" i="1"/>
  <c r="P41" i="1"/>
  <c r="Q41" i="1" s="1"/>
  <c r="R41" i="1"/>
  <c r="P15" i="1"/>
  <c r="Q15" i="1" s="1"/>
  <c r="R15" i="1"/>
  <c r="P26" i="1"/>
  <c r="Q26" i="1" s="1"/>
  <c r="R26" i="1"/>
  <c r="R29" i="1"/>
  <c r="P29" i="1"/>
  <c r="Q29" i="1" s="1"/>
  <c r="R36" i="1"/>
  <c r="P36" i="1"/>
  <c r="Q36" i="1" s="1"/>
  <c r="P38" i="1"/>
  <c r="Q38" i="1" s="1"/>
  <c r="R38" i="1"/>
  <c r="P11" i="1"/>
  <c r="Q11" i="1" s="1"/>
  <c r="R11" i="1"/>
  <c r="P31" i="1"/>
  <c r="Q31" i="1" s="1"/>
  <c r="R31" i="1"/>
  <c r="E42" i="1"/>
  <c r="M71" i="3"/>
  <c r="M42" i="1"/>
  <c r="L74" i="3"/>
  <c r="L59" i="3"/>
  <c r="P18" i="1" l="1"/>
  <c r="Q18" i="1" s="1"/>
  <c r="R12" i="1"/>
  <c r="R27" i="1"/>
  <c r="P22" i="1"/>
  <c r="Q22" i="1" s="1"/>
  <c r="P30" i="1"/>
  <c r="Q30" i="1" s="1"/>
  <c r="R21" i="1"/>
  <c r="P33" i="1"/>
  <c r="Q33" i="1" s="1"/>
  <c r="P9" i="1"/>
  <c r="Q9" i="1" s="1"/>
  <c r="R8" i="1"/>
  <c r="P37" i="1"/>
  <c r="Q37" i="1" s="1"/>
  <c r="P23" i="1"/>
  <c r="Q23" i="1" s="1"/>
  <c r="P24" i="1"/>
  <c r="Q24" i="1" s="1"/>
  <c r="R40" i="1"/>
  <c r="P28" i="1"/>
  <c r="Q28" i="1" s="1"/>
  <c r="N42" i="1"/>
  <c r="R5" i="1"/>
  <c r="Q5" i="1"/>
  <c r="L65" i="3"/>
  <c r="L71" i="3"/>
  <c r="K76" i="3"/>
  <c r="L62" i="3"/>
  <c r="L68" i="3"/>
  <c r="O42" i="1"/>
  <c r="P42" i="1" l="1"/>
  <c r="X3" i="1"/>
  <c r="V3" i="1"/>
  <c r="U3" i="1"/>
  <c r="Q42" i="1"/>
  <c r="W3" i="1"/>
  <c r="T3" i="1"/>
  <c r="Y3" i="1"/>
</calcChain>
</file>

<file path=xl/sharedStrings.xml><?xml version="1.0" encoding="utf-8"?>
<sst xmlns="http://schemas.openxmlformats.org/spreadsheetml/2006/main" count="191" uniqueCount="83">
  <si>
    <t>Mathematik</t>
  </si>
  <si>
    <t>Nr.</t>
  </si>
  <si>
    <t>Name</t>
  </si>
  <si>
    <t>Mittelwerte</t>
  </si>
  <si>
    <t>M</t>
  </si>
  <si>
    <t>V</t>
  </si>
  <si>
    <t>kleine Leistungsnachweise</t>
  </si>
  <si>
    <t>MW</t>
  </si>
  <si>
    <t>Note</t>
  </si>
  <si>
    <t>Bedienungsanleitung:</t>
  </si>
  <si>
    <t>Übersicht:</t>
  </si>
  <si>
    <t>Gesamtnote:</t>
  </si>
  <si>
    <t>Anzahl:</t>
  </si>
  <si>
    <t>Histogramm:</t>
  </si>
  <si>
    <t>Auto-Bem.</t>
  </si>
  <si>
    <t>Einstellungen:</t>
  </si>
  <si>
    <t>Schuljahr:</t>
  </si>
  <si>
    <t>Fach:</t>
  </si>
  <si>
    <t xml:space="preserve">Lehrkraft: </t>
  </si>
  <si>
    <t>Gewicht große LN:</t>
  </si>
  <si>
    <t>Gewicht kleine LN:</t>
  </si>
  <si>
    <t>Schülerliste:</t>
  </si>
  <si>
    <t>Bem: bei mehr als 37 Schüler(inne)n passt die ganze Klasse nicht mehr auf ein Blatt beim Ausdrucken der Notenübersicht</t>
  </si>
  <si>
    <t>Schüler</t>
  </si>
  <si>
    <t>Zusatz aufgrund äußerer Form o.ä.</t>
  </si>
  <si>
    <t>Summe</t>
  </si>
  <si>
    <t>Erwartungshorizont</t>
  </si>
  <si>
    <t>Mittelwert</t>
  </si>
  <si>
    <t>mittl. Aufgabenerfüllung</t>
  </si>
  <si>
    <t>Datum</t>
  </si>
  <si>
    <t>1</t>
  </si>
  <si>
    <t>2a</t>
  </si>
  <si>
    <t>2b</t>
  </si>
  <si>
    <t>Ex1</t>
  </si>
  <si>
    <t>Ex2</t>
  </si>
  <si>
    <t>Ex3</t>
  </si>
  <si>
    <t>Ex4</t>
  </si>
  <si>
    <t>HH kontrolliert</t>
  </si>
  <si>
    <t>HA fehlt</t>
  </si>
  <si>
    <t>Bemerkungen</t>
  </si>
  <si>
    <t>geschrieben, dann 1:1)</t>
  </si>
  <si>
    <t>esseidenn es werden nur 2 Schulaufgaben</t>
  </si>
  <si>
    <t>(Gewicht große:kleine LN laut GSO in der Regel 2:1</t>
  </si>
  <si>
    <t>3. Mündliche Noten werden direkt im Blatt "Übersicht" eingetragen.</t>
  </si>
  <si>
    <t>Zur Anpassung des Notenschlüssels die in der unteren Hälfte des Blattes dunkelrot gefärbten Zahlen anpassen.</t>
  </si>
  <si>
    <t>4. Schriftliche LN: Im jeweiligen Blatt nur die erreichten BE eintragen. Noten werden automatisch vergeben.</t>
  </si>
  <si>
    <t>Jahresendnoten werden automatisch in der Übersicht berechnet.</t>
  </si>
  <si>
    <t>Zudem werden automatisch potentielle Versetzungsgefahr und "Kippel-Schüler" hervorgehoben.</t>
  </si>
  <si>
    <t>Noten werden automatisch in Übersicht übernommen, sobald Datum (dunkelrot) im jew. LN-Blatt eingetragen wird!</t>
  </si>
  <si>
    <t>Kurs:</t>
  </si>
  <si>
    <t>m1</t>
  </si>
  <si>
    <t>Punkte</t>
  </si>
  <si>
    <t>entspr. BE</t>
  </si>
  <si>
    <t>Anzahl des Auftretens</t>
  </si>
  <si>
    <t>BE-Bereich</t>
  </si>
  <si>
    <t>Teilnehmerzahl:</t>
  </si>
  <si>
    <t>je Note</t>
  </si>
  <si>
    <t>Punktedurchschnitt:</t>
  </si>
  <si>
    <t>Kurshalbjahr:</t>
  </si>
  <si>
    <t>11-1</t>
  </si>
  <si>
    <t>SA</t>
  </si>
  <si>
    <t>Verhalten</t>
  </si>
  <si>
    <t>Mitarbeit</t>
  </si>
  <si>
    <t>g.LN</t>
  </si>
  <si>
    <t>mündliche</t>
  </si>
  <si>
    <t>RA</t>
  </si>
  <si>
    <t>UB</t>
  </si>
  <si>
    <t>Endstand</t>
  </si>
  <si>
    <t>rund</t>
  </si>
  <si>
    <t>Stand</t>
  </si>
  <si>
    <t>1. Für jeden betreuten Kurs mache man eine Kopie dieser Datei.</t>
  </si>
  <si>
    <t xml:space="preserve">2. Im ersten Blatt trage man oben Schuljahr, Kurs, Fach usw. ein. Unten die Schülerliste eintragen. </t>
  </si>
  <si>
    <t>HA vorgestellt</t>
  </si>
  <si>
    <t>vergeben ab</t>
  </si>
  <si>
    <t>Festlegung: vergeben ab</t>
  </si>
  <si>
    <t>2023-2024</t>
  </si>
  <si>
    <t>Schienle J., OStR</t>
  </si>
  <si>
    <t>Diese Version lässt in LN auf Wunsch auch halbe BE zu</t>
  </si>
  <si>
    <t>kleinste Einheit:</t>
  </si>
  <si>
    <t>ggf. Nachname</t>
  </si>
  <si>
    <t>ggf. Vorname</t>
  </si>
  <si>
    <t>Die leeren Zeilen der Schülerliste im "Start"-Blatt mit "Entf." gänzlich leeren.</t>
  </si>
  <si>
    <t>Notendurchschnitt aus NP: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</si>
</sst>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;@"/>
    <numFmt numFmtId="165" formatCode="0.0"/>
    <numFmt numFmtId="166" formatCode="00"/>
    <numFmt numFmtId="167" formatCode="00.00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2" fontId="1" fillId="0" borderId="24" xfId="0" applyNumberFormat="1" applyFont="1" applyBorder="1"/>
    <xf numFmtId="2" fontId="1" fillId="0" borderId="25" xfId="0" applyNumberFormat="1" applyFont="1" applyBorder="1"/>
    <xf numFmtId="2" fontId="2" fillId="0" borderId="26" xfId="0" applyNumberFormat="1" applyFont="1" applyBorder="1"/>
    <xf numFmtId="2" fontId="2" fillId="0" borderId="3" xfId="0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27" xfId="0" applyFont="1" applyBorder="1"/>
    <xf numFmtId="49" fontId="2" fillId="0" borderId="28" xfId="0" applyNumberFormat="1" applyFont="1" applyBorder="1"/>
    <xf numFmtId="49" fontId="2" fillId="0" borderId="16" xfId="0" applyNumberFormat="1" applyFont="1" applyBorder="1"/>
    <xf numFmtId="49" fontId="2" fillId="0" borderId="29" xfId="0" applyNumberFormat="1" applyFont="1" applyBorder="1"/>
    <xf numFmtId="49" fontId="2" fillId="0" borderId="15" xfId="0" applyNumberFormat="1" applyFont="1" applyBorder="1"/>
    <xf numFmtId="49" fontId="2" fillId="0" borderId="0" xfId="0" applyNumberFormat="1" applyFont="1"/>
    <xf numFmtId="0" fontId="1" fillId="0" borderId="30" xfId="0" applyFont="1" applyBorder="1"/>
    <xf numFmtId="0" fontId="1" fillId="0" borderId="1" xfId="0" applyFont="1" applyBorder="1"/>
    <xf numFmtId="0" fontId="2" fillId="0" borderId="11" xfId="0" applyFont="1" applyBorder="1"/>
    <xf numFmtId="0" fontId="1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4" xfId="0" applyFont="1" applyBorder="1"/>
    <xf numFmtId="0" fontId="2" fillId="0" borderId="36" xfId="0" applyFont="1" applyBorder="1"/>
    <xf numFmtId="0" fontId="2" fillId="0" borderId="37" xfId="0" applyFont="1" applyBorder="1"/>
    <xf numFmtId="9" fontId="9" fillId="0" borderId="33" xfId="0" applyNumberFormat="1" applyFont="1" applyBorder="1"/>
    <xf numFmtId="9" fontId="9" fillId="0" borderId="37" xfId="0" applyNumberFormat="1" applyFont="1" applyBorder="1"/>
    <xf numFmtId="9" fontId="9" fillId="0" borderId="38" xfId="0" applyNumberFormat="1" applyFont="1" applyBorder="1"/>
    <xf numFmtId="1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1" fillId="0" borderId="31" xfId="0" applyNumberFormat="1" applyFont="1" applyBorder="1"/>
    <xf numFmtId="49" fontId="1" fillId="0" borderId="35" xfId="0" applyNumberFormat="1" applyFont="1" applyBorder="1"/>
    <xf numFmtId="0" fontId="2" fillId="0" borderId="31" xfId="0" applyFont="1" applyBorder="1"/>
    <xf numFmtId="164" fontId="5" fillId="0" borderId="9" xfId="0" applyNumberFormat="1" applyFont="1" applyBorder="1"/>
    <xf numFmtId="164" fontId="5" fillId="0" borderId="5" xfId="0" applyNumberFormat="1" applyFont="1" applyBorder="1"/>
    <xf numFmtId="0" fontId="2" fillId="0" borderId="28" xfId="0" applyFont="1" applyBorder="1"/>
    <xf numFmtId="0" fontId="2" fillId="0" borderId="13" xfId="0" applyFont="1" applyBorder="1"/>
    <xf numFmtId="0" fontId="6" fillId="0" borderId="28" xfId="0" applyFont="1" applyBorder="1"/>
    <xf numFmtId="0" fontId="6" fillId="0" borderId="17" xfId="0" applyFont="1" applyBorder="1"/>
    <xf numFmtId="0" fontId="6" fillId="0" borderId="43" xfId="0" applyFont="1" applyBorder="1"/>
    <xf numFmtId="0" fontId="6" fillId="0" borderId="27" xfId="0" applyFont="1" applyBorder="1"/>
    <xf numFmtId="0" fontId="6" fillId="0" borderId="42" xfId="0" applyFont="1" applyBorder="1"/>
    <xf numFmtId="0" fontId="6" fillId="0" borderId="1" xfId="0" applyFont="1" applyBorder="1"/>
    <xf numFmtId="0" fontId="0" fillId="0" borderId="45" xfId="0" applyBorder="1"/>
    <xf numFmtId="0" fontId="0" fillId="0" borderId="46" xfId="0" applyBorder="1"/>
    <xf numFmtId="0" fontId="0" fillId="0" borderId="30" xfId="0" applyBorder="1"/>
    <xf numFmtId="0" fontId="0" fillId="0" borderId="1" xfId="0" applyBorder="1"/>
    <xf numFmtId="0" fontId="0" fillId="0" borderId="47" xfId="0" applyBorder="1"/>
    <xf numFmtId="0" fontId="6" fillId="0" borderId="4" xfId="0" applyFont="1" applyBorder="1"/>
    <xf numFmtId="0" fontId="0" fillId="0" borderId="10" xfId="0" applyBorder="1"/>
    <xf numFmtId="0" fontId="0" fillId="0" borderId="9" xfId="0" applyBorder="1"/>
    <xf numFmtId="0" fontId="0" fillId="0" borderId="5" xfId="0" applyBorder="1"/>
    <xf numFmtId="0" fontId="0" fillId="0" borderId="40" xfId="0" applyBorder="1"/>
    <xf numFmtId="0" fontId="0" fillId="0" borderId="4" xfId="0" applyBorder="1"/>
    <xf numFmtId="0" fontId="6" fillId="0" borderId="32" xfId="0" applyFont="1" applyBorder="1"/>
    <xf numFmtId="0" fontId="0" fillId="0" borderId="14" xfId="0" applyBorder="1"/>
    <xf numFmtId="0" fontId="0" fillId="0" borderId="13" xfId="0" applyBorder="1"/>
    <xf numFmtId="0" fontId="0" fillId="0" borderId="7" xfId="0" applyBorder="1"/>
    <xf numFmtId="0" fontId="0" fillId="0" borderId="31" xfId="0" applyBorder="1"/>
    <xf numFmtId="0" fontId="0" fillId="0" borderId="32" xfId="0" applyBorder="1"/>
    <xf numFmtId="0" fontId="0" fillId="0" borderId="48" xfId="0" applyBorder="1"/>
    <xf numFmtId="0" fontId="0" fillId="0" borderId="41" xfId="0" applyBorder="1"/>
    <xf numFmtId="0" fontId="0" fillId="0" borderId="49" xfId="0" applyBorder="1"/>
    <xf numFmtId="0" fontId="6" fillId="0" borderId="0" xfId="0" applyFont="1" applyAlignment="1">
      <alignment horizontal="center"/>
    </xf>
    <xf numFmtId="0" fontId="1" fillId="0" borderId="14" xfId="0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9" xfId="0" applyFont="1" applyBorder="1"/>
    <xf numFmtId="165" fontId="1" fillId="0" borderId="24" xfId="0" applyNumberFormat="1" applyFont="1" applyBorder="1"/>
    <xf numFmtId="165" fontId="1" fillId="0" borderId="25" xfId="0" applyNumberFormat="1" applyFont="1" applyBorder="1"/>
    <xf numFmtId="49" fontId="6" fillId="0" borderId="0" xfId="0" applyNumberFormat="1" applyFont="1"/>
    <xf numFmtId="9" fontId="13" fillId="0" borderId="0" xfId="0" applyNumberFormat="1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6" fontId="2" fillId="0" borderId="34" xfId="0" applyNumberFormat="1" applyFont="1" applyBorder="1"/>
    <xf numFmtId="9" fontId="14" fillId="0" borderId="5" xfId="1" applyFont="1" applyBorder="1" applyAlignment="1">
      <alignment horizontal="right"/>
    </xf>
    <xf numFmtId="9" fontId="14" fillId="0" borderId="5" xfId="1" applyFont="1" applyBorder="1"/>
    <xf numFmtId="9" fontId="14" fillId="0" borderId="7" xfId="1" applyFont="1" applyBorder="1"/>
    <xf numFmtId="0" fontId="4" fillId="0" borderId="28" xfId="0" applyFont="1" applyBorder="1" applyAlignment="1">
      <alignment horizontal="center" textRotation="90"/>
    </xf>
    <xf numFmtId="0" fontId="4" fillId="0" borderId="16" xfId="0" applyFont="1" applyBorder="1" applyAlignment="1">
      <alignment horizontal="center" textRotation="90"/>
    </xf>
    <xf numFmtId="0" fontId="4" fillId="0" borderId="29" xfId="0" applyFont="1" applyBorder="1" applyAlignment="1">
      <alignment textRotation="90"/>
    </xf>
    <xf numFmtId="0" fontId="4" fillId="0" borderId="29" xfId="0" applyFont="1" applyBorder="1" applyAlignment="1">
      <alignment horizontal="center" textRotation="90"/>
    </xf>
    <xf numFmtId="0" fontId="11" fillId="0" borderId="1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9" fontId="14" fillId="0" borderId="7" xfId="1" applyFont="1" applyBorder="1" applyAlignment="1">
      <alignment horizontal="right"/>
    </xf>
    <xf numFmtId="9" fontId="14" fillId="0" borderId="2" xfId="1" applyFont="1" applyBorder="1" applyAlignment="1">
      <alignment horizontal="right"/>
    </xf>
    <xf numFmtId="9" fontId="14" fillId="0" borderId="46" xfId="1" applyFont="1" applyBorder="1" applyAlignment="1">
      <alignment horizontal="right"/>
    </xf>
    <xf numFmtId="0" fontId="11" fillId="0" borderId="39" xfId="0" applyFont="1" applyBorder="1" applyAlignment="1">
      <alignment horizontal="right"/>
    </xf>
    <xf numFmtId="9" fontId="14" fillId="0" borderId="52" xfId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9" fontId="14" fillId="0" borderId="25" xfId="1" applyFont="1" applyBorder="1"/>
    <xf numFmtId="0" fontId="11" fillId="0" borderId="22" xfId="0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4" fillId="0" borderId="46" xfId="0" applyNumberFormat="1" applyFont="1" applyBorder="1" applyAlignment="1">
      <alignment horizontal="right"/>
    </xf>
    <xf numFmtId="166" fontId="4" fillId="0" borderId="52" xfId="0" applyNumberFormat="1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0" fontId="18" fillId="0" borderId="22" xfId="0" applyFont="1" applyBorder="1" applyAlignment="1">
      <alignment horizontal="center" vertical="center"/>
    </xf>
    <xf numFmtId="2" fontId="2" fillId="0" borderId="0" xfId="0" applyNumberFormat="1" applyFont="1"/>
    <xf numFmtId="0" fontId="11" fillId="0" borderId="23" xfId="0" applyFont="1" applyBorder="1" applyAlignment="1">
      <alignment horizontal="center"/>
    </xf>
    <xf numFmtId="165" fontId="2" fillId="0" borderId="8" xfId="0" applyNumberFormat="1" applyFont="1" applyBorder="1"/>
    <xf numFmtId="49" fontId="15" fillId="0" borderId="0" xfId="0" applyNumberFormat="1" applyFont="1"/>
    <xf numFmtId="0" fontId="3" fillId="0" borderId="41" xfId="0" applyFont="1" applyBorder="1"/>
    <xf numFmtId="0" fontId="3" fillId="0" borderId="40" xfId="0" applyFont="1" applyBorder="1"/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2" fontId="1" fillId="0" borderId="22" xfId="0" applyNumberFormat="1" applyFont="1" applyBorder="1"/>
    <xf numFmtId="164" fontId="5" fillId="0" borderId="10" xfId="0" applyNumberFormat="1" applyFont="1" applyBorder="1"/>
    <xf numFmtId="2" fontId="1" fillId="0" borderId="26" xfId="0" applyNumberFormat="1" applyFont="1" applyBorder="1"/>
    <xf numFmtId="2" fontId="1" fillId="0" borderId="23" xfId="0" applyNumberFormat="1" applyFont="1" applyBorder="1"/>
    <xf numFmtId="2" fontId="1" fillId="0" borderId="54" xfId="0" applyNumberFormat="1" applyFont="1" applyBorder="1"/>
    <xf numFmtId="166" fontId="1" fillId="0" borderId="45" xfId="0" applyNumberFormat="1" applyFont="1" applyBorder="1"/>
    <xf numFmtId="166" fontId="1" fillId="0" borderId="46" xfId="0" applyNumberFormat="1" applyFont="1" applyBorder="1"/>
    <xf numFmtId="166" fontId="1" fillId="0" borderId="47" xfId="0" applyNumberFormat="1" applyFont="1" applyBorder="1"/>
    <xf numFmtId="166" fontId="1" fillId="0" borderId="1" xfId="0" applyNumberFormat="1" applyFont="1" applyBorder="1"/>
    <xf numFmtId="166" fontId="1" fillId="0" borderId="2" xfId="0" applyNumberFormat="1" applyFont="1" applyBorder="1"/>
    <xf numFmtId="166" fontId="1" fillId="0" borderId="3" xfId="0" applyNumberFormat="1" applyFont="1" applyBorder="1"/>
    <xf numFmtId="166" fontId="1" fillId="0" borderId="11" xfId="0" applyNumberFormat="1" applyFont="1" applyBorder="1"/>
    <xf numFmtId="166" fontId="1" fillId="0" borderId="12" xfId="0" applyNumberFormat="1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6" xfId="0" applyNumberFormat="1" applyFont="1" applyBorder="1"/>
    <xf numFmtId="166" fontId="1" fillId="0" borderId="32" xfId="0" applyNumberFormat="1" applyFont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166" fontId="1" fillId="0" borderId="15" xfId="0" applyNumberFormat="1" applyFont="1" applyBorder="1"/>
    <xf numFmtId="2" fontId="1" fillId="0" borderId="51" xfId="0" applyNumberFormat="1" applyFont="1" applyBorder="1"/>
    <xf numFmtId="2" fontId="1" fillId="0" borderId="50" xfId="0" applyNumberFormat="1" applyFont="1" applyBorder="1"/>
    <xf numFmtId="2" fontId="7" fillId="0" borderId="53" xfId="0" applyNumberFormat="1" applyFont="1" applyBorder="1"/>
    <xf numFmtId="166" fontId="2" fillId="0" borderId="3" xfId="0" applyNumberFormat="1" applyFont="1" applyBorder="1"/>
    <xf numFmtId="167" fontId="2" fillId="0" borderId="23" xfId="0" applyNumberFormat="1" applyFont="1" applyBorder="1"/>
    <xf numFmtId="167" fontId="2" fillId="0" borderId="22" xfId="0" applyNumberFormat="1" applyFont="1" applyBorder="1"/>
    <xf numFmtId="0" fontId="19" fillId="0" borderId="3" xfId="0" applyFont="1" applyBorder="1"/>
    <xf numFmtId="0" fontId="19" fillId="0" borderId="6" xfId="0" applyFont="1" applyBorder="1"/>
    <xf numFmtId="2" fontId="19" fillId="0" borderId="23" xfId="0" applyNumberFormat="1" applyFont="1" applyBorder="1"/>
    <xf numFmtId="166" fontId="1" fillId="0" borderId="39" xfId="0" applyNumberFormat="1" applyFont="1" applyBorder="1"/>
    <xf numFmtId="0" fontId="9" fillId="0" borderId="7" xfId="0" applyFont="1" applyBorder="1" applyAlignment="1">
      <alignment horizontal="right"/>
    </xf>
    <xf numFmtId="0" fontId="9" fillId="0" borderId="46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5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21" xfId="0" applyFont="1" applyBorder="1" applyAlignment="1">
      <alignment horizontal="right"/>
    </xf>
    <xf numFmtId="0" fontId="20" fillId="0" borderId="23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4" fillId="0" borderId="5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10" fontId="11" fillId="0" borderId="32" xfId="1" applyNumberFormat="1" applyFont="1" applyBorder="1" applyAlignment="1">
      <alignment horizontal="center" textRotation="90"/>
    </xf>
    <xf numFmtId="10" fontId="11" fillId="0" borderId="36" xfId="1" applyNumberFormat="1" applyFont="1" applyBorder="1" applyAlignment="1">
      <alignment horizontal="center" textRotation="90"/>
    </xf>
    <xf numFmtId="10" fontId="11" fillId="0" borderId="1" xfId="1" applyNumberFormat="1" applyFont="1" applyBorder="1" applyAlignment="1">
      <alignment horizontal="center" textRotation="90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1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Übersicht!$T$3:$Y$3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3-44D1-A169-14BAB70A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36128"/>
        <c:axId val="54350208"/>
      </c:barChart>
      <c:catAx>
        <c:axId val="54336128"/>
        <c:scaling>
          <c:orientation val="minMax"/>
        </c:scaling>
        <c:delete val="0"/>
        <c:axPos val="b"/>
        <c:majorTickMark val="out"/>
        <c:minorTickMark val="none"/>
        <c:tickLblPos val="nextTo"/>
        <c:crossAx val="54350208"/>
        <c:crosses val="autoZero"/>
        <c:auto val="1"/>
        <c:lblAlgn val="ctr"/>
        <c:lblOffset val="100"/>
        <c:noMultiLvlLbl val="0"/>
      </c:catAx>
      <c:valAx>
        <c:axId val="5435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33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SA!$D$59:$D$74</c:f>
              <c:numCache>
                <c:formatCode>00</c:formatCode>
                <c:ptCount val="16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cat>
          <c:val>
            <c:numRef>
              <c:f>SA!$K$59:$K$74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C-4A73-8224-28B9E28A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39552"/>
        <c:axId val="56865920"/>
      </c:barChart>
      <c:catAx>
        <c:axId val="56839552"/>
        <c:scaling>
          <c:orientation val="minMax"/>
        </c:scaling>
        <c:delete val="0"/>
        <c:axPos val="b"/>
        <c:numFmt formatCode="00" sourceLinked="1"/>
        <c:majorTickMark val="out"/>
        <c:minorTickMark val="none"/>
        <c:tickLblPos val="nextTo"/>
        <c:crossAx val="56865920"/>
        <c:crosses val="autoZero"/>
        <c:auto val="1"/>
        <c:lblAlgn val="ctr"/>
        <c:lblOffset val="100"/>
        <c:noMultiLvlLbl val="0"/>
      </c:catAx>
      <c:valAx>
        <c:axId val="5686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839552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'Ex1'!$D$59:$D$74</c:f>
              <c:numCache>
                <c:formatCode>00</c:formatCode>
                <c:ptCount val="16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cat>
          <c:val>
            <c:numRef>
              <c:f>'Ex1'!$K$59:$K$74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E-4E51-AF37-7EE5C5DF3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9280"/>
        <c:axId val="59090816"/>
      </c:barChart>
      <c:catAx>
        <c:axId val="59089280"/>
        <c:scaling>
          <c:orientation val="minMax"/>
        </c:scaling>
        <c:delete val="0"/>
        <c:axPos val="b"/>
        <c:numFmt formatCode="00" sourceLinked="1"/>
        <c:majorTickMark val="out"/>
        <c:minorTickMark val="none"/>
        <c:tickLblPos val="nextTo"/>
        <c:crossAx val="59090816"/>
        <c:crosses val="autoZero"/>
        <c:auto val="1"/>
        <c:lblAlgn val="ctr"/>
        <c:lblOffset val="100"/>
        <c:noMultiLvlLbl val="0"/>
      </c:catAx>
      <c:valAx>
        <c:axId val="5909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089280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'Ex2'!$D$59:$D$74</c:f>
              <c:numCache>
                <c:formatCode>00</c:formatCode>
                <c:ptCount val="16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cat>
          <c:val>
            <c:numRef>
              <c:f>'Ex2'!$K$59:$K$74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D-4387-80F6-A0D55117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88352"/>
        <c:axId val="59189888"/>
      </c:barChart>
      <c:catAx>
        <c:axId val="59188352"/>
        <c:scaling>
          <c:orientation val="minMax"/>
        </c:scaling>
        <c:delete val="0"/>
        <c:axPos val="b"/>
        <c:numFmt formatCode="00" sourceLinked="1"/>
        <c:majorTickMark val="out"/>
        <c:minorTickMark val="none"/>
        <c:tickLblPos val="nextTo"/>
        <c:crossAx val="59189888"/>
        <c:crosses val="autoZero"/>
        <c:auto val="1"/>
        <c:lblAlgn val="ctr"/>
        <c:lblOffset val="100"/>
        <c:noMultiLvlLbl val="0"/>
      </c:catAx>
      <c:valAx>
        <c:axId val="5918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188352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'Ex3'!$D$59:$D$74</c:f>
              <c:numCache>
                <c:formatCode>00</c:formatCode>
                <c:ptCount val="16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cat>
          <c:val>
            <c:numRef>
              <c:f>'Ex3'!$K$59:$K$74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B-4BFC-BA1C-DC7991F39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28000"/>
        <c:axId val="59329536"/>
      </c:barChart>
      <c:catAx>
        <c:axId val="59328000"/>
        <c:scaling>
          <c:orientation val="minMax"/>
        </c:scaling>
        <c:delete val="0"/>
        <c:axPos val="b"/>
        <c:numFmt formatCode="00" sourceLinked="1"/>
        <c:majorTickMark val="out"/>
        <c:minorTickMark val="none"/>
        <c:tickLblPos val="nextTo"/>
        <c:crossAx val="59329536"/>
        <c:crosses val="autoZero"/>
        <c:auto val="1"/>
        <c:lblAlgn val="ctr"/>
        <c:lblOffset val="100"/>
        <c:noMultiLvlLbl val="0"/>
      </c:catAx>
      <c:valAx>
        <c:axId val="59329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328000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'Ex4'!$D$59:$D$74</c:f>
              <c:numCache>
                <c:formatCode>00</c:formatCode>
                <c:ptCount val="16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cat>
          <c:val>
            <c:numRef>
              <c:f>'Ex4'!$K$59:$K$74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2-4736-A30C-D63A943BC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83712"/>
        <c:axId val="59297792"/>
      </c:barChart>
      <c:catAx>
        <c:axId val="59283712"/>
        <c:scaling>
          <c:orientation val="minMax"/>
        </c:scaling>
        <c:delete val="0"/>
        <c:axPos val="b"/>
        <c:numFmt formatCode="00" sourceLinked="1"/>
        <c:majorTickMark val="out"/>
        <c:minorTickMark val="none"/>
        <c:tickLblPos val="nextTo"/>
        <c:crossAx val="59297792"/>
        <c:crosses val="autoZero"/>
        <c:auto val="1"/>
        <c:lblAlgn val="ctr"/>
        <c:lblOffset val="100"/>
        <c:noMultiLvlLbl val="0"/>
      </c:catAx>
      <c:valAx>
        <c:axId val="5929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283712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9524</xdr:colOff>
      <xdr:row>5</xdr:row>
      <xdr:rowOff>85725</xdr:rowOff>
    </xdr:from>
    <xdr:to>
      <xdr:col>25</xdr:col>
      <xdr:colOff>85725</xdr:colOff>
      <xdr:row>18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80</xdr:row>
      <xdr:rowOff>38100</xdr:rowOff>
    </xdr:from>
    <xdr:to>
      <xdr:col>19</xdr:col>
      <xdr:colOff>200024</xdr:colOff>
      <xdr:row>93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80</xdr:row>
      <xdr:rowOff>38100</xdr:rowOff>
    </xdr:from>
    <xdr:to>
      <xdr:col>19</xdr:col>
      <xdr:colOff>200024</xdr:colOff>
      <xdr:row>93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80</xdr:row>
      <xdr:rowOff>38100</xdr:rowOff>
    </xdr:from>
    <xdr:to>
      <xdr:col>19</xdr:col>
      <xdr:colOff>200024</xdr:colOff>
      <xdr:row>93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80</xdr:row>
      <xdr:rowOff>38100</xdr:rowOff>
    </xdr:from>
    <xdr:to>
      <xdr:col>19</xdr:col>
      <xdr:colOff>200024</xdr:colOff>
      <xdr:row>93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80</xdr:row>
      <xdr:rowOff>38100</xdr:rowOff>
    </xdr:from>
    <xdr:to>
      <xdr:col>19</xdr:col>
      <xdr:colOff>200024</xdr:colOff>
      <xdr:row>93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60"/>
  <sheetViews>
    <sheetView tabSelected="1" workbookViewId="0">
      <selection activeCell="C2" sqref="C2"/>
    </sheetView>
  </sheetViews>
  <sheetFormatPr baseColWidth="10" defaultRowHeight="14.4" x14ac:dyDescent="0.3"/>
  <cols>
    <col min="1" max="1" width="4.6640625" customWidth="1"/>
    <col min="2" max="2" width="28" customWidth="1"/>
    <col min="3" max="3" width="17.44140625" customWidth="1"/>
    <col min="4" max="4" width="19.109375" customWidth="1"/>
  </cols>
  <sheetData>
    <row r="1" spans="2:5" x14ac:dyDescent="0.3">
      <c r="B1" s="31" t="s">
        <v>15</v>
      </c>
    </row>
    <row r="2" spans="2:5" x14ac:dyDescent="0.3">
      <c r="B2" s="34" t="s">
        <v>16</v>
      </c>
      <c r="C2" s="95" t="s">
        <v>75</v>
      </c>
      <c r="E2" s="31" t="s">
        <v>9</v>
      </c>
    </row>
    <row r="3" spans="2:5" x14ac:dyDescent="0.3">
      <c r="B3" s="34" t="s">
        <v>58</v>
      </c>
      <c r="C3" s="134" t="s">
        <v>59</v>
      </c>
      <c r="E3" t="s">
        <v>70</v>
      </c>
    </row>
    <row r="4" spans="2:5" x14ac:dyDescent="0.3">
      <c r="B4" s="34" t="s">
        <v>49</v>
      </c>
      <c r="C4" s="95" t="s">
        <v>50</v>
      </c>
      <c r="E4" t="s">
        <v>71</v>
      </c>
    </row>
    <row r="5" spans="2:5" x14ac:dyDescent="0.3">
      <c r="B5" s="34" t="s">
        <v>17</v>
      </c>
      <c r="C5" s="95" t="s">
        <v>0</v>
      </c>
      <c r="E5" t="s">
        <v>81</v>
      </c>
    </row>
    <row r="6" spans="2:5" x14ac:dyDescent="0.3">
      <c r="B6" s="34" t="s">
        <v>18</v>
      </c>
      <c r="C6" s="95" t="s">
        <v>76</v>
      </c>
      <c r="E6" t="s">
        <v>43</v>
      </c>
    </row>
    <row r="7" spans="2:5" x14ac:dyDescent="0.3">
      <c r="B7" s="34" t="s">
        <v>19</v>
      </c>
      <c r="C7" s="96">
        <v>1</v>
      </c>
      <c r="E7" t="s">
        <v>45</v>
      </c>
    </row>
    <row r="8" spans="2:5" x14ac:dyDescent="0.3">
      <c r="B8" s="34" t="s">
        <v>20</v>
      </c>
      <c r="C8" s="96">
        <v>1</v>
      </c>
      <c r="E8" t="s">
        <v>44</v>
      </c>
    </row>
    <row r="9" spans="2:5" x14ac:dyDescent="0.3">
      <c r="B9" t="s">
        <v>42</v>
      </c>
      <c r="E9" t="s">
        <v>48</v>
      </c>
    </row>
    <row r="10" spans="2:5" x14ac:dyDescent="0.3">
      <c r="B10" s="97" t="s">
        <v>41</v>
      </c>
      <c r="E10" t="s">
        <v>46</v>
      </c>
    </row>
    <row r="11" spans="2:5" x14ac:dyDescent="0.3">
      <c r="B11" t="s">
        <v>40</v>
      </c>
      <c r="E11" t="s">
        <v>47</v>
      </c>
    </row>
    <row r="13" spans="2:5" x14ac:dyDescent="0.3">
      <c r="E13" t="s">
        <v>77</v>
      </c>
    </row>
    <row r="22" spans="1:4" x14ac:dyDescent="0.3">
      <c r="A22" s="31" t="s">
        <v>1</v>
      </c>
      <c r="B22" s="31" t="s">
        <v>21</v>
      </c>
      <c r="C22" t="s">
        <v>79</v>
      </c>
      <c r="D22" t="s">
        <v>80</v>
      </c>
    </row>
    <row r="23" spans="1:4" x14ac:dyDescent="0.3">
      <c r="A23">
        <v>1</v>
      </c>
      <c r="B23" t="str">
        <f>C23&amp;" "&amp;D23</f>
        <v xml:space="preserve"> </v>
      </c>
    </row>
    <row r="24" spans="1:4" x14ac:dyDescent="0.3">
      <c r="A24">
        <f>A23+1</f>
        <v>2</v>
      </c>
      <c r="B24" t="str">
        <f t="shared" ref="B24:B59" si="0">C24&amp;" "&amp;D24</f>
        <v xml:space="preserve"> </v>
      </c>
    </row>
    <row r="25" spans="1:4" x14ac:dyDescent="0.3">
      <c r="A25">
        <f t="shared" ref="A25:A59" si="1">A24+1</f>
        <v>3</v>
      </c>
      <c r="B25" t="str">
        <f t="shared" si="0"/>
        <v xml:space="preserve"> </v>
      </c>
    </row>
    <row r="26" spans="1:4" x14ac:dyDescent="0.3">
      <c r="A26">
        <f t="shared" si="1"/>
        <v>4</v>
      </c>
      <c r="B26" t="str">
        <f t="shared" si="0"/>
        <v xml:space="preserve"> </v>
      </c>
    </row>
    <row r="27" spans="1:4" x14ac:dyDescent="0.3">
      <c r="A27">
        <f t="shared" si="1"/>
        <v>5</v>
      </c>
      <c r="B27" t="str">
        <f t="shared" si="0"/>
        <v xml:space="preserve"> </v>
      </c>
    </row>
    <row r="28" spans="1:4" x14ac:dyDescent="0.3">
      <c r="A28">
        <f t="shared" si="1"/>
        <v>6</v>
      </c>
      <c r="B28" t="str">
        <f t="shared" si="0"/>
        <v xml:space="preserve"> </v>
      </c>
    </row>
    <row r="29" spans="1:4" x14ac:dyDescent="0.3">
      <c r="A29">
        <f t="shared" si="1"/>
        <v>7</v>
      </c>
      <c r="B29" t="str">
        <f t="shared" si="0"/>
        <v xml:space="preserve"> </v>
      </c>
    </row>
    <row r="30" spans="1:4" x14ac:dyDescent="0.3">
      <c r="A30">
        <f t="shared" si="1"/>
        <v>8</v>
      </c>
      <c r="B30" t="str">
        <f t="shared" si="0"/>
        <v xml:space="preserve"> </v>
      </c>
    </row>
    <row r="31" spans="1:4" x14ac:dyDescent="0.3">
      <c r="A31">
        <f t="shared" si="1"/>
        <v>9</v>
      </c>
      <c r="B31" t="str">
        <f t="shared" si="0"/>
        <v xml:space="preserve"> </v>
      </c>
    </row>
    <row r="32" spans="1:4" x14ac:dyDescent="0.3">
      <c r="A32">
        <f t="shared" si="1"/>
        <v>10</v>
      </c>
      <c r="B32" t="str">
        <f t="shared" si="0"/>
        <v xml:space="preserve"> </v>
      </c>
    </row>
    <row r="33" spans="1:2" x14ac:dyDescent="0.3">
      <c r="A33">
        <f t="shared" si="1"/>
        <v>11</v>
      </c>
      <c r="B33" t="str">
        <f t="shared" si="0"/>
        <v xml:space="preserve"> </v>
      </c>
    </row>
    <row r="34" spans="1:2" x14ac:dyDescent="0.3">
      <c r="A34">
        <f t="shared" si="1"/>
        <v>12</v>
      </c>
      <c r="B34" t="str">
        <f t="shared" si="0"/>
        <v xml:space="preserve"> </v>
      </c>
    </row>
    <row r="35" spans="1:2" x14ac:dyDescent="0.3">
      <c r="A35">
        <f t="shared" si="1"/>
        <v>13</v>
      </c>
      <c r="B35" t="str">
        <f t="shared" si="0"/>
        <v xml:space="preserve"> </v>
      </c>
    </row>
    <row r="36" spans="1:2" x14ac:dyDescent="0.3">
      <c r="A36">
        <f t="shared" si="1"/>
        <v>14</v>
      </c>
      <c r="B36" t="str">
        <f t="shared" si="0"/>
        <v xml:space="preserve"> </v>
      </c>
    </row>
    <row r="37" spans="1:2" x14ac:dyDescent="0.3">
      <c r="A37">
        <f t="shared" si="1"/>
        <v>15</v>
      </c>
      <c r="B37" t="str">
        <f t="shared" si="0"/>
        <v xml:space="preserve"> </v>
      </c>
    </row>
    <row r="38" spans="1:2" x14ac:dyDescent="0.3">
      <c r="A38">
        <f t="shared" si="1"/>
        <v>16</v>
      </c>
      <c r="B38" t="str">
        <f t="shared" si="0"/>
        <v xml:space="preserve"> </v>
      </c>
    </row>
    <row r="39" spans="1:2" x14ac:dyDescent="0.3">
      <c r="A39">
        <f t="shared" si="1"/>
        <v>17</v>
      </c>
      <c r="B39" t="str">
        <f t="shared" si="0"/>
        <v xml:space="preserve"> </v>
      </c>
    </row>
    <row r="40" spans="1:2" x14ac:dyDescent="0.3">
      <c r="A40">
        <f t="shared" si="1"/>
        <v>18</v>
      </c>
      <c r="B40" t="str">
        <f t="shared" si="0"/>
        <v xml:space="preserve"> </v>
      </c>
    </row>
    <row r="41" spans="1:2" x14ac:dyDescent="0.3">
      <c r="A41">
        <f t="shared" si="1"/>
        <v>19</v>
      </c>
      <c r="B41" t="str">
        <f t="shared" si="0"/>
        <v xml:space="preserve"> </v>
      </c>
    </row>
    <row r="42" spans="1:2" x14ac:dyDescent="0.3">
      <c r="A42">
        <f t="shared" si="1"/>
        <v>20</v>
      </c>
      <c r="B42" t="str">
        <f t="shared" si="0"/>
        <v xml:space="preserve"> </v>
      </c>
    </row>
    <row r="43" spans="1:2" x14ac:dyDescent="0.3">
      <c r="A43">
        <f t="shared" si="1"/>
        <v>21</v>
      </c>
      <c r="B43" t="str">
        <f t="shared" si="0"/>
        <v xml:space="preserve"> </v>
      </c>
    </row>
    <row r="44" spans="1:2" x14ac:dyDescent="0.3">
      <c r="A44">
        <f t="shared" si="1"/>
        <v>22</v>
      </c>
      <c r="B44" t="str">
        <f t="shared" si="0"/>
        <v xml:space="preserve"> </v>
      </c>
    </row>
    <row r="45" spans="1:2" x14ac:dyDescent="0.3">
      <c r="A45">
        <f t="shared" si="1"/>
        <v>23</v>
      </c>
      <c r="B45" t="str">
        <f t="shared" si="0"/>
        <v xml:space="preserve"> </v>
      </c>
    </row>
    <row r="46" spans="1:2" x14ac:dyDescent="0.3">
      <c r="A46">
        <f t="shared" si="1"/>
        <v>24</v>
      </c>
      <c r="B46" t="str">
        <f t="shared" si="0"/>
        <v xml:space="preserve"> </v>
      </c>
    </row>
    <row r="47" spans="1:2" x14ac:dyDescent="0.3">
      <c r="A47">
        <f t="shared" si="1"/>
        <v>25</v>
      </c>
      <c r="B47" t="str">
        <f t="shared" si="0"/>
        <v xml:space="preserve"> </v>
      </c>
    </row>
    <row r="48" spans="1:2" x14ac:dyDescent="0.3">
      <c r="A48">
        <f t="shared" si="1"/>
        <v>26</v>
      </c>
      <c r="B48" t="str">
        <f t="shared" si="0"/>
        <v xml:space="preserve"> </v>
      </c>
    </row>
    <row r="49" spans="1:2" x14ac:dyDescent="0.3">
      <c r="A49">
        <f t="shared" si="1"/>
        <v>27</v>
      </c>
      <c r="B49" t="str">
        <f t="shared" si="0"/>
        <v xml:space="preserve"> </v>
      </c>
    </row>
    <row r="50" spans="1:2" x14ac:dyDescent="0.3">
      <c r="A50">
        <f t="shared" si="1"/>
        <v>28</v>
      </c>
      <c r="B50" t="str">
        <f t="shared" si="0"/>
        <v xml:space="preserve"> </v>
      </c>
    </row>
    <row r="51" spans="1:2" x14ac:dyDescent="0.3">
      <c r="A51">
        <f t="shared" si="1"/>
        <v>29</v>
      </c>
      <c r="B51" t="str">
        <f t="shared" si="0"/>
        <v xml:space="preserve"> </v>
      </c>
    </row>
    <row r="52" spans="1:2" x14ac:dyDescent="0.3">
      <c r="A52">
        <f t="shared" si="1"/>
        <v>30</v>
      </c>
      <c r="B52" t="str">
        <f t="shared" si="0"/>
        <v xml:space="preserve"> </v>
      </c>
    </row>
    <row r="53" spans="1:2" x14ac:dyDescent="0.3">
      <c r="A53">
        <f t="shared" si="1"/>
        <v>31</v>
      </c>
      <c r="B53" t="str">
        <f t="shared" si="0"/>
        <v xml:space="preserve"> </v>
      </c>
    </row>
    <row r="54" spans="1:2" x14ac:dyDescent="0.3">
      <c r="A54">
        <f t="shared" si="1"/>
        <v>32</v>
      </c>
      <c r="B54" t="str">
        <f t="shared" si="0"/>
        <v xml:space="preserve"> </v>
      </c>
    </row>
    <row r="55" spans="1:2" x14ac:dyDescent="0.3">
      <c r="A55">
        <f t="shared" si="1"/>
        <v>33</v>
      </c>
      <c r="B55" t="str">
        <f t="shared" si="0"/>
        <v xml:space="preserve"> </v>
      </c>
    </row>
    <row r="56" spans="1:2" x14ac:dyDescent="0.3">
      <c r="A56">
        <f t="shared" si="1"/>
        <v>34</v>
      </c>
      <c r="B56" t="str">
        <f t="shared" si="0"/>
        <v xml:space="preserve"> </v>
      </c>
    </row>
    <row r="57" spans="1:2" x14ac:dyDescent="0.3">
      <c r="A57">
        <f t="shared" si="1"/>
        <v>35</v>
      </c>
      <c r="B57" t="str">
        <f t="shared" si="0"/>
        <v xml:space="preserve"> </v>
      </c>
    </row>
    <row r="58" spans="1:2" x14ac:dyDescent="0.3">
      <c r="A58">
        <f t="shared" si="1"/>
        <v>36</v>
      </c>
      <c r="B58" t="str">
        <f t="shared" si="0"/>
        <v xml:space="preserve"> </v>
      </c>
    </row>
    <row r="59" spans="1:2" x14ac:dyDescent="0.3">
      <c r="A59">
        <f t="shared" si="1"/>
        <v>37</v>
      </c>
      <c r="B59" t="str">
        <f t="shared" si="0"/>
        <v xml:space="preserve"> </v>
      </c>
    </row>
    <row r="60" spans="1:2" x14ac:dyDescent="0.3">
      <c r="A60" t="s">
        <v>22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0"/>
  <sheetViews>
    <sheetView workbookViewId="0">
      <selection activeCell="L4" sqref="L4"/>
    </sheetView>
  </sheetViews>
  <sheetFormatPr baseColWidth="10" defaultRowHeight="14.4" x14ac:dyDescent="0.3"/>
  <cols>
    <col min="1" max="1" width="3.88671875" customWidth="1"/>
    <col min="2" max="2" width="22.33203125" customWidth="1"/>
    <col min="3" max="11" width="5" customWidth="1"/>
    <col min="12" max="12" width="27.6640625" customWidth="1"/>
  </cols>
  <sheetData>
    <row r="1" spans="1:12" x14ac:dyDescent="0.3">
      <c r="A1" s="31" t="str">
        <f>Klasse</f>
        <v>m1</v>
      </c>
      <c r="C1" s="93" t="str">
        <f>Fach</f>
        <v>Mathematik</v>
      </c>
      <c r="G1" t="str">
        <f>Lehrkraft</f>
        <v>Schienle J., OStR</v>
      </c>
      <c r="K1" s="93" t="str">
        <f>Kurshalbjahr</f>
        <v>11-1</v>
      </c>
      <c r="L1" s="93" t="str">
        <f>Schuljahr</f>
        <v>2023-2024</v>
      </c>
    </row>
    <row r="2" spans="1:12" x14ac:dyDescent="0.3">
      <c r="A2" s="31"/>
      <c r="C2" s="93"/>
      <c r="L2" s="93"/>
    </row>
    <row r="3" spans="1:12" ht="15" thickBot="1" x14ac:dyDescent="0.35">
      <c r="A3" s="67" t="s">
        <v>1</v>
      </c>
      <c r="B3" s="68" t="s">
        <v>2</v>
      </c>
      <c r="C3" s="69" t="s">
        <v>72</v>
      </c>
      <c r="D3" s="69"/>
      <c r="E3" s="70"/>
      <c r="F3" s="71" t="s">
        <v>37</v>
      </c>
      <c r="G3" s="69"/>
      <c r="H3" s="70"/>
      <c r="I3" s="67" t="s">
        <v>38</v>
      </c>
      <c r="J3" s="69"/>
      <c r="K3" s="70"/>
      <c r="L3" s="69" t="s">
        <v>39</v>
      </c>
    </row>
    <row r="4" spans="1:12" x14ac:dyDescent="0.3">
      <c r="A4" s="72">
        <v>1</v>
      </c>
      <c r="B4" s="10" t="str">
        <f>IF(Start!B23&lt;&gt;"",Start!B23,"")</f>
        <v xml:space="preserve"> </v>
      </c>
      <c r="C4" s="73"/>
      <c r="D4" s="74"/>
      <c r="E4" s="75"/>
      <c r="F4" s="76"/>
      <c r="G4" s="76"/>
      <c r="H4" s="75"/>
      <c r="I4" s="76"/>
      <c r="J4" s="74"/>
      <c r="K4" s="77"/>
      <c r="L4" s="90"/>
    </row>
    <row r="5" spans="1:12" x14ac:dyDescent="0.3">
      <c r="A5" s="78">
        <f>A4+1</f>
        <v>2</v>
      </c>
      <c r="B5" s="10" t="str">
        <f>IF(Start!B24&lt;&gt;"",Start!B24,"")</f>
        <v xml:space="preserve"> </v>
      </c>
      <c r="C5" s="80"/>
      <c r="D5" s="81"/>
      <c r="E5" s="82"/>
      <c r="F5" s="83"/>
      <c r="G5" s="83"/>
      <c r="H5" s="82"/>
      <c r="I5" s="83"/>
      <c r="J5" s="81"/>
      <c r="K5" s="79"/>
      <c r="L5" s="91"/>
    </row>
    <row r="6" spans="1:12" x14ac:dyDescent="0.3">
      <c r="A6" s="78">
        <f t="shared" ref="A6:A40" si="0">A5+1</f>
        <v>3</v>
      </c>
      <c r="B6" s="10" t="str">
        <f>IF(Start!B25&lt;&gt;"",Start!B25,"")</f>
        <v xml:space="preserve"> </v>
      </c>
      <c r="C6" s="80"/>
      <c r="D6" s="81"/>
      <c r="E6" s="82"/>
      <c r="F6" s="83"/>
      <c r="G6" s="83"/>
      <c r="H6" s="82"/>
      <c r="I6" s="83"/>
      <c r="J6" s="81"/>
      <c r="K6" s="79"/>
      <c r="L6" s="91"/>
    </row>
    <row r="7" spans="1:12" x14ac:dyDescent="0.3">
      <c r="A7" s="78">
        <f t="shared" si="0"/>
        <v>4</v>
      </c>
      <c r="B7" s="10" t="str">
        <f>IF(Start!B26&lt;&gt;"",Start!B26,"")</f>
        <v xml:space="preserve"> </v>
      </c>
      <c r="C7" s="80"/>
      <c r="D7" s="81"/>
      <c r="E7" s="82"/>
      <c r="F7" s="83"/>
      <c r="G7" s="83"/>
      <c r="H7" s="82"/>
      <c r="I7" s="83"/>
      <c r="J7" s="81"/>
      <c r="K7" s="79"/>
      <c r="L7" s="91"/>
    </row>
    <row r="8" spans="1:12" x14ac:dyDescent="0.3">
      <c r="A8" s="78">
        <f t="shared" si="0"/>
        <v>5</v>
      </c>
      <c r="B8" s="10" t="str">
        <f>IF(Start!B27&lt;&gt;"",Start!B27,"")</f>
        <v xml:space="preserve"> </v>
      </c>
      <c r="C8" s="80"/>
      <c r="D8" s="81"/>
      <c r="E8" s="82"/>
      <c r="F8" s="83"/>
      <c r="G8" s="83"/>
      <c r="H8" s="82"/>
      <c r="I8" s="83"/>
      <c r="J8" s="81"/>
      <c r="K8" s="79"/>
      <c r="L8" s="91"/>
    </row>
    <row r="9" spans="1:12" x14ac:dyDescent="0.3">
      <c r="A9" s="78">
        <f t="shared" si="0"/>
        <v>6</v>
      </c>
      <c r="B9" s="10" t="str">
        <f>IF(Start!B28&lt;&gt;"",Start!B28,"")</f>
        <v xml:space="preserve"> </v>
      </c>
      <c r="C9" s="80"/>
      <c r="D9" s="81"/>
      <c r="E9" s="82"/>
      <c r="F9" s="83"/>
      <c r="G9" s="83"/>
      <c r="H9" s="82"/>
      <c r="I9" s="83"/>
      <c r="J9" s="81"/>
      <c r="K9" s="79"/>
      <c r="L9" s="91"/>
    </row>
    <row r="10" spans="1:12" x14ac:dyDescent="0.3">
      <c r="A10" s="78">
        <f t="shared" si="0"/>
        <v>7</v>
      </c>
      <c r="B10" s="10" t="str">
        <f>IF(Start!B29&lt;&gt;"",Start!B29,"")</f>
        <v xml:space="preserve"> </v>
      </c>
      <c r="C10" s="80"/>
      <c r="D10" s="81"/>
      <c r="E10" s="82"/>
      <c r="F10" s="83"/>
      <c r="G10" s="83"/>
      <c r="H10" s="82"/>
      <c r="I10" s="83"/>
      <c r="J10" s="81"/>
      <c r="K10" s="79"/>
      <c r="L10" s="91"/>
    </row>
    <row r="11" spans="1:12" x14ac:dyDescent="0.3">
      <c r="A11" s="78">
        <f t="shared" si="0"/>
        <v>8</v>
      </c>
      <c r="B11" s="10" t="str">
        <f>IF(Start!B30&lt;&gt;"",Start!B30,"")</f>
        <v xml:space="preserve"> </v>
      </c>
      <c r="C11" s="80"/>
      <c r="D11" s="81"/>
      <c r="E11" s="82"/>
      <c r="F11" s="83"/>
      <c r="G11" s="83"/>
      <c r="H11" s="82"/>
      <c r="I11" s="83"/>
      <c r="J11" s="81"/>
      <c r="K11" s="79"/>
      <c r="L11" s="91"/>
    </row>
    <row r="12" spans="1:12" x14ac:dyDescent="0.3">
      <c r="A12" s="78">
        <f t="shared" si="0"/>
        <v>9</v>
      </c>
      <c r="B12" s="10" t="str">
        <f>IF(Start!B31&lt;&gt;"",Start!B31,"")</f>
        <v xml:space="preserve"> </v>
      </c>
      <c r="C12" s="80"/>
      <c r="D12" s="81"/>
      <c r="E12" s="82"/>
      <c r="F12" s="83"/>
      <c r="G12" s="83"/>
      <c r="H12" s="82"/>
      <c r="I12" s="83"/>
      <c r="J12" s="81"/>
      <c r="K12" s="79"/>
      <c r="L12" s="91"/>
    </row>
    <row r="13" spans="1:12" x14ac:dyDescent="0.3">
      <c r="A13" s="78">
        <f t="shared" si="0"/>
        <v>10</v>
      </c>
      <c r="B13" s="10" t="str">
        <f>IF(Start!B32&lt;&gt;"",Start!B32,"")</f>
        <v xml:space="preserve"> </v>
      </c>
      <c r="C13" s="80"/>
      <c r="D13" s="81"/>
      <c r="E13" s="82"/>
      <c r="F13" s="83"/>
      <c r="G13" s="83"/>
      <c r="H13" s="82"/>
      <c r="I13" s="83"/>
      <c r="J13" s="81"/>
      <c r="K13" s="79"/>
      <c r="L13" s="91"/>
    </row>
    <row r="14" spans="1:12" x14ac:dyDescent="0.3">
      <c r="A14" s="78">
        <f t="shared" si="0"/>
        <v>11</v>
      </c>
      <c r="B14" s="10" t="str">
        <f>IF(Start!B33&lt;&gt;"",Start!B33,"")</f>
        <v xml:space="preserve"> </v>
      </c>
      <c r="C14" s="80"/>
      <c r="D14" s="81"/>
      <c r="E14" s="82"/>
      <c r="F14" s="83"/>
      <c r="G14" s="83"/>
      <c r="H14" s="82"/>
      <c r="I14" s="83"/>
      <c r="J14" s="81"/>
      <c r="K14" s="79"/>
      <c r="L14" s="91"/>
    </row>
    <row r="15" spans="1:12" x14ac:dyDescent="0.3">
      <c r="A15" s="78">
        <f t="shared" si="0"/>
        <v>12</v>
      </c>
      <c r="B15" s="10" t="str">
        <f>IF(Start!B34&lt;&gt;"",Start!B34,"")</f>
        <v xml:space="preserve"> </v>
      </c>
      <c r="C15" s="80"/>
      <c r="D15" s="81"/>
      <c r="E15" s="82"/>
      <c r="F15" s="83"/>
      <c r="G15" s="83"/>
      <c r="H15" s="82"/>
      <c r="I15" s="83"/>
      <c r="J15" s="81"/>
      <c r="K15" s="79"/>
      <c r="L15" s="91"/>
    </row>
    <row r="16" spans="1:12" x14ac:dyDescent="0.3">
      <c r="A16" s="78">
        <f t="shared" si="0"/>
        <v>13</v>
      </c>
      <c r="B16" s="10" t="str">
        <f>IF(Start!B35&lt;&gt;"",Start!B35,"")</f>
        <v xml:space="preserve"> </v>
      </c>
      <c r="C16" s="80"/>
      <c r="D16" s="81"/>
      <c r="E16" s="82"/>
      <c r="F16" s="83"/>
      <c r="G16" s="83"/>
      <c r="H16" s="82"/>
      <c r="I16" s="83"/>
      <c r="J16" s="81"/>
      <c r="K16" s="79"/>
      <c r="L16" s="91"/>
    </row>
    <row r="17" spans="1:12" x14ac:dyDescent="0.3">
      <c r="A17" s="78">
        <f t="shared" si="0"/>
        <v>14</v>
      </c>
      <c r="B17" s="10" t="str">
        <f>IF(Start!B36&lt;&gt;"",Start!B36,"")</f>
        <v xml:space="preserve"> </v>
      </c>
      <c r="C17" s="80"/>
      <c r="D17" s="81"/>
      <c r="E17" s="82"/>
      <c r="F17" s="83"/>
      <c r="G17" s="83"/>
      <c r="H17" s="82"/>
      <c r="I17" s="83"/>
      <c r="J17" s="81"/>
      <c r="K17" s="79"/>
      <c r="L17" s="91"/>
    </row>
    <row r="18" spans="1:12" x14ac:dyDescent="0.3">
      <c r="A18" s="78">
        <f t="shared" si="0"/>
        <v>15</v>
      </c>
      <c r="B18" s="10" t="str">
        <f>IF(Start!B37&lt;&gt;"",Start!B37,"")</f>
        <v xml:space="preserve"> </v>
      </c>
      <c r="C18" s="80"/>
      <c r="D18" s="81"/>
      <c r="E18" s="82"/>
      <c r="F18" s="83"/>
      <c r="G18" s="83"/>
      <c r="H18" s="82"/>
      <c r="I18" s="83"/>
      <c r="J18" s="81"/>
      <c r="K18" s="79"/>
      <c r="L18" s="91"/>
    </row>
    <row r="19" spans="1:12" x14ac:dyDescent="0.3">
      <c r="A19" s="78">
        <f t="shared" si="0"/>
        <v>16</v>
      </c>
      <c r="B19" s="10" t="str">
        <f>IF(Start!B38&lt;&gt;"",Start!B38,"")</f>
        <v xml:space="preserve"> </v>
      </c>
      <c r="C19" s="80"/>
      <c r="D19" s="81"/>
      <c r="E19" s="82"/>
      <c r="F19" s="83"/>
      <c r="G19" s="83"/>
      <c r="H19" s="82"/>
      <c r="I19" s="83"/>
      <c r="J19" s="81"/>
      <c r="K19" s="79"/>
      <c r="L19" s="91"/>
    </row>
    <row r="20" spans="1:12" x14ac:dyDescent="0.3">
      <c r="A20" s="78">
        <f t="shared" si="0"/>
        <v>17</v>
      </c>
      <c r="B20" s="10" t="str">
        <f>IF(Start!B39&lt;&gt;"",Start!B39,"")</f>
        <v xml:space="preserve"> </v>
      </c>
      <c r="C20" s="80"/>
      <c r="D20" s="81"/>
      <c r="E20" s="82"/>
      <c r="F20" s="83"/>
      <c r="G20" s="83"/>
      <c r="H20" s="82"/>
      <c r="I20" s="83"/>
      <c r="J20" s="81"/>
      <c r="K20" s="79"/>
      <c r="L20" s="91"/>
    </row>
    <row r="21" spans="1:12" x14ac:dyDescent="0.3">
      <c r="A21" s="78">
        <f t="shared" si="0"/>
        <v>18</v>
      </c>
      <c r="B21" s="10" t="str">
        <f>IF(Start!B40&lt;&gt;"",Start!B40,"")</f>
        <v xml:space="preserve"> </v>
      </c>
      <c r="C21" s="80"/>
      <c r="D21" s="81"/>
      <c r="E21" s="82"/>
      <c r="F21" s="83"/>
      <c r="G21" s="83"/>
      <c r="H21" s="82"/>
      <c r="I21" s="83"/>
      <c r="J21" s="81"/>
      <c r="K21" s="79"/>
      <c r="L21" s="91"/>
    </row>
    <row r="22" spans="1:12" x14ac:dyDescent="0.3">
      <c r="A22" s="78">
        <f t="shared" si="0"/>
        <v>19</v>
      </c>
      <c r="B22" s="10" t="str">
        <f>IF(Start!B41&lt;&gt;"",Start!B41,"")</f>
        <v xml:space="preserve"> </v>
      </c>
      <c r="C22" s="80"/>
      <c r="D22" s="81"/>
      <c r="E22" s="82"/>
      <c r="F22" s="83"/>
      <c r="G22" s="83"/>
      <c r="H22" s="82"/>
      <c r="I22" s="83"/>
      <c r="J22" s="81"/>
      <c r="K22" s="79"/>
      <c r="L22" s="91"/>
    </row>
    <row r="23" spans="1:12" x14ac:dyDescent="0.3">
      <c r="A23" s="78">
        <f t="shared" si="0"/>
        <v>20</v>
      </c>
      <c r="B23" s="10" t="str">
        <f>IF(Start!B42&lt;&gt;"",Start!B42,"")</f>
        <v xml:space="preserve"> </v>
      </c>
      <c r="C23" s="80"/>
      <c r="D23" s="81"/>
      <c r="E23" s="82"/>
      <c r="F23" s="83"/>
      <c r="G23" s="83"/>
      <c r="H23" s="82"/>
      <c r="I23" s="83"/>
      <c r="J23" s="81"/>
      <c r="K23" s="79"/>
      <c r="L23" s="91"/>
    </row>
    <row r="24" spans="1:12" x14ac:dyDescent="0.3">
      <c r="A24" s="78">
        <f t="shared" si="0"/>
        <v>21</v>
      </c>
      <c r="B24" s="10" t="str">
        <f>IF(Start!B43&lt;&gt;"",Start!B43,"")</f>
        <v xml:space="preserve"> </v>
      </c>
      <c r="C24" s="80"/>
      <c r="D24" s="81"/>
      <c r="E24" s="82"/>
      <c r="F24" s="83"/>
      <c r="G24" s="83"/>
      <c r="H24" s="82"/>
      <c r="I24" s="83"/>
      <c r="J24" s="81"/>
      <c r="K24" s="79"/>
      <c r="L24" s="91"/>
    </row>
    <row r="25" spans="1:12" x14ac:dyDescent="0.3">
      <c r="A25" s="78">
        <f t="shared" si="0"/>
        <v>22</v>
      </c>
      <c r="B25" s="10" t="str">
        <f>IF(Start!B44&lt;&gt;"",Start!B44,"")</f>
        <v xml:space="preserve"> </v>
      </c>
      <c r="C25" s="80"/>
      <c r="D25" s="81"/>
      <c r="E25" s="82"/>
      <c r="F25" s="83"/>
      <c r="G25" s="83"/>
      <c r="H25" s="82"/>
      <c r="I25" s="83"/>
      <c r="J25" s="81"/>
      <c r="K25" s="79"/>
      <c r="L25" s="91"/>
    </row>
    <row r="26" spans="1:12" x14ac:dyDescent="0.3">
      <c r="A26" s="78">
        <f t="shared" si="0"/>
        <v>23</v>
      </c>
      <c r="B26" s="10" t="str">
        <f>IF(Start!B45&lt;&gt;"",Start!B45,"")</f>
        <v xml:space="preserve"> </v>
      </c>
      <c r="C26" s="80"/>
      <c r="D26" s="81"/>
      <c r="E26" s="82"/>
      <c r="F26" s="83"/>
      <c r="G26" s="83"/>
      <c r="H26" s="82"/>
      <c r="I26" s="83"/>
      <c r="J26" s="81"/>
      <c r="K26" s="79"/>
      <c r="L26" s="91"/>
    </row>
    <row r="27" spans="1:12" x14ac:dyDescent="0.3">
      <c r="A27" s="78">
        <f t="shared" si="0"/>
        <v>24</v>
      </c>
      <c r="B27" s="10" t="str">
        <f>IF(Start!B46&lt;&gt;"",Start!B46,"")</f>
        <v xml:space="preserve"> </v>
      </c>
      <c r="C27" s="80"/>
      <c r="D27" s="81"/>
      <c r="E27" s="82"/>
      <c r="F27" s="83"/>
      <c r="G27" s="83"/>
      <c r="H27" s="82"/>
      <c r="I27" s="83"/>
      <c r="J27" s="81"/>
      <c r="K27" s="79"/>
      <c r="L27" s="91"/>
    </row>
    <row r="28" spans="1:12" x14ac:dyDescent="0.3">
      <c r="A28" s="78">
        <f t="shared" si="0"/>
        <v>25</v>
      </c>
      <c r="B28" s="10" t="str">
        <f>IF(Start!B47&lt;&gt;"",Start!B47,"")</f>
        <v xml:space="preserve"> </v>
      </c>
      <c r="C28" s="80"/>
      <c r="D28" s="81"/>
      <c r="E28" s="82"/>
      <c r="F28" s="83"/>
      <c r="G28" s="83"/>
      <c r="H28" s="82"/>
      <c r="I28" s="83"/>
      <c r="J28" s="81"/>
      <c r="K28" s="79"/>
      <c r="L28" s="91"/>
    </row>
    <row r="29" spans="1:12" x14ac:dyDescent="0.3">
      <c r="A29" s="78">
        <f t="shared" si="0"/>
        <v>26</v>
      </c>
      <c r="B29" s="10" t="str">
        <f>IF(Start!B48&lt;&gt;"",Start!B48,"")</f>
        <v xml:space="preserve"> </v>
      </c>
      <c r="C29" s="80"/>
      <c r="D29" s="81"/>
      <c r="E29" s="82"/>
      <c r="F29" s="83"/>
      <c r="G29" s="83"/>
      <c r="H29" s="82"/>
      <c r="I29" s="83"/>
      <c r="J29" s="81"/>
      <c r="K29" s="79"/>
      <c r="L29" s="91"/>
    </row>
    <row r="30" spans="1:12" x14ac:dyDescent="0.3">
      <c r="A30" s="78">
        <f t="shared" si="0"/>
        <v>27</v>
      </c>
      <c r="B30" s="10" t="str">
        <f>IF(Start!B49&lt;&gt;"",Start!B49,"")</f>
        <v xml:space="preserve"> </v>
      </c>
      <c r="C30" s="80"/>
      <c r="D30" s="81"/>
      <c r="E30" s="82"/>
      <c r="F30" s="83"/>
      <c r="G30" s="83"/>
      <c r="H30" s="82"/>
      <c r="I30" s="83"/>
      <c r="J30" s="81"/>
      <c r="K30" s="79"/>
      <c r="L30" s="91"/>
    </row>
    <row r="31" spans="1:12" x14ac:dyDescent="0.3">
      <c r="A31" s="78">
        <f t="shared" si="0"/>
        <v>28</v>
      </c>
      <c r="B31" s="10" t="str">
        <f>IF(Start!B50&lt;&gt;"",Start!B50,"")</f>
        <v xml:space="preserve"> </v>
      </c>
      <c r="C31" s="80"/>
      <c r="D31" s="81"/>
      <c r="E31" s="82"/>
      <c r="F31" s="83"/>
      <c r="G31" s="83"/>
      <c r="H31" s="82"/>
      <c r="I31" s="83"/>
      <c r="J31" s="81"/>
      <c r="K31" s="79"/>
      <c r="L31" s="91"/>
    </row>
    <row r="32" spans="1:12" x14ac:dyDescent="0.3">
      <c r="A32" s="78">
        <f t="shared" si="0"/>
        <v>29</v>
      </c>
      <c r="B32" s="10" t="str">
        <f>IF(Start!B51&lt;&gt;"",Start!B51,"")</f>
        <v xml:space="preserve"> </v>
      </c>
      <c r="C32" s="80"/>
      <c r="D32" s="81"/>
      <c r="E32" s="82"/>
      <c r="F32" s="83"/>
      <c r="G32" s="83"/>
      <c r="H32" s="82"/>
      <c r="I32" s="83"/>
      <c r="J32" s="81"/>
      <c r="K32" s="79"/>
      <c r="L32" s="91"/>
    </row>
    <row r="33" spans="1:12" x14ac:dyDescent="0.3">
      <c r="A33" s="78">
        <f t="shared" si="0"/>
        <v>30</v>
      </c>
      <c r="B33" s="10" t="str">
        <f>IF(Start!B52&lt;&gt;"",Start!B52,"")</f>
        <v xml:space="preserve"> </v>
      </c>
      <c r="C33" s="80"/>
      <c r="D33" s="81"/>
      <c r="E33" s="82"/>
      <c r="F33" s="83"/>
      <c r="G33" s="83"/>
      <c r="H33" s="82"/>
      <c r="I33" s="83"/>
      <c r="J33" s="81"/>
      <c r="K33" s="79"/>
      <c r="L33" s="91"/>
    </row>
    <row r="34" spans="1:12" x14ac:dyDescent="0.3">
      <c r="A34" s="78">
        <f t="shared" si="0"/>
        <v>31</v>
      </c>
      <c r="B34" s="10" t="str">
        <f>IF(Start!B53&lt;&gt;"",Start!B53,"")</f>
        <v xml:space="preserve"> </v>
      </c>
      <c r="C34" s="80"/>
      <c r="D34" s="81"/>
      <c r="E34" s="82"/>
      <c r="F34" s="83"/>
      <c r="G34" s="83"/>
      <c r="H34" s="82"/>
      <c r="I34" s="83"/>
      <c r="J34" s="81"/>
      <c r="K34" s="79"/>
      <c r="L34" s="91"/>
    </row>
    <row r="35" spans="1:12" x14ac:dyDescent="0.3">
      <c r="A35" s="78">
        <f t="shared" si="0"/>
        <v>32</v>
      </c>
      <c r="B35" s="10" t="str">
        <f>IF(Start!B54&lt;&gt;"",Start!B54,"")</f>
        <v xml:space="preserve"> </v>
      </c>
      <c r="C35" s="80"/>
      <c r="D35" s="81"/>
      <c r="E35" s="82"/>
      <c r="F35" s="83"/>
      <c r="G35" s="83"/>
      <c r="H35" s="82"/>
      <c r="I35" s="83"/>
      <c r="J35" s="81"/>
      <c r="K35" s="79"/>
      <c r="L35" s="91"/>
    </row>
    <row r="36" spans="1:12" x14ac:dyDescent="0.3">
      <c r="A36" s="78">
        <f t="shared" si="0"/>
        <v>33</v>
      </c>
      <c r="B36" s="10" t="str">
        <f>IF(Start!B55&lt;&gt;"",Start!B55,"")</f>
        <v xml:space="preserve"> </v>
      </c>
      <c r="C36" s="80"/>
      <c r="D36" s="81"/>
      <c r="E36" s="82"/>
      <c r="F36" s="83"/>
      <c r="G36" s="83"/>
      <c r="H36" s="82"/>
      <c r="I36" s="83"/>
      <c r="J36" s="81"/>
      <c r="K36" s="79"/>
      <c r="L36" s="91"/>
    </row>
    <row r="37" spans="1:12" x14ac:dyDescent="0.3">
      <c r="A37" s="78">
        <f t="shared" si="0"/>
        <v>34</v>
      </c>
      <c r="B37" s="10" t="str">
        <f>IF(Start!B56&lt;&gt;"",Start!B56,"")</f>
        <v xml:space="preserve"> </v>
      </c>
      <c r="C37" s="80"/>
      <c r="D37" s="81"/>
      <c r="E37" s="82"/>
      <c r="F37" s="83"/>
      <c r="G37" s="83"/>
      <c r="H37" s="82"/>
      <c r="I37" s="83"/>
      <c r="J37" s="81"/>
      <c r="K37" s="79"/>
      <c r="L37" s="91"/>
    </row>
    <row r="38" spans="1:12" x14ac:dyDescent="0.3">
      <c r="A38" s="78">
        <f t="shared" si="0"/>
        <v>35</v>
      </c>
      <c r="B38" s="10" t="str">
        <f>IF(Start!B57&lt;&gt;"",Start!B57,"")</f>
        <v xml:space="preserve"> </v>
      </c>
      <c r="C38" s="86"/>
      <c r="D38" s="87"/>
      <c r="E38" s="88"/>
      <c r="F38" s="89"/>
      <c r="G38" s="89"/>
      <c r="H38" s="88"/>
      <c r="I38" s="89"/>
      <c r="J38" s="87"/>
      <c r="K38" s="85"/>
      <c r="L38" s="92"/>
    </row>
    <row r="39" spans="1:12" x14ac:dyDescent="0.3">
      <c r="A39" s="78">
        <f t="shared" si="0"/>
        <v>36</v>
      </c>
      <c r="B39" s="10" t="str">
        <f>IF(Start!B58&lt;&gt;"",Start!B58,"")</f>
        <v xml:space="preserve"> </v>
      </c>
      <c r="C39" s="86"/>
      <c r="D39" s="87"/>
      <c r="E39" s="88"/>
      <c r="F39" s="89"/>
      <c r="G39" s="89"/>
      <c r="H39" s="88"/>
      <c r="I39" s="89"/>
      <c r="J39" s="87"/>
      <c r="K39" s="85"/>
      <c r="L39" s="92"/>
    </row>
    <row r="40" spans="1:12" x14ac:dyDescent="0.3">
      <c r="A40" s="84">
        <f t="shared" si="0"/>
        <v>37</v>
      </c>
      <c r="B40" s="94" t="str">
        <f>IF(Start!B59&lt;&gt;"",Start!B59,"")</f>
        <v xml:space="preserve"> </v>
      </c>
      <c r="C40" s="86"/>
      <c r="D40" s="87"/>
      <c r="E40" s="88"/>
      <c r="F40" s="89"/>
      <c r="G40" s="89"/>
      <c r="H40" s="88"/>
      <c r="I40" s="89"/>
      <c r="J40" s="87"/>
      <c r="K40" s="85"/>
      <c r="L40" s="92"/>
    </row>
  </sheetData>
  <conditionalFormatting sqref="A4:L38 A6:A40 B39:L40">
    <cfRule type="expression" dxfId="9" priority="2">
      <formula>ISEVEN($A4)</formula>
    </cfRule>
  </conditionalFormatting>
  <conditionalFormatting sqref="B4:B40">
    <cfRule type="expression" dxfId="8" priority="1">
      <formula>ISEVEN($A4)</formula>
    </cfRule>
  </conditionalFormatting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Y44"/>
  <sheetViews>
    <sheetView zoomScaleNormal="100" workbookViewId="0">
      <selection activeCell="J5" sqref="J5"/>
    </sheetView>
  </sheetViews>
  <sheetFormatPr baseColWidth="10" defaultColWidth="11.44140625" defaultRowHeight="12" x14ac:dyDescent="0.25"/>
  <cols>
    <col min="1" max="1" width="3.44140625" style="1" customWidth="1"/>
    <col min="2" max="2" width="20.33203125" style="1" customWidth="1"/>
    <col min="3" max="4" width="3.44140625" style="1" customWidth="1"/>
    <col min="5" max="9" width="5.109375" style="1" customWidth="1"/>
    <col min="10" max="13" width="6.5546875" style="1" customWidth="1"/>
    <col min="14" max="14" width="5.6640625" style="1" customWidth="1"/>
    <col min="15" max="15" width="7.44140625" style="1" customWidth="1"/>
    <col min="16" max="16" width="5.6640625" style="1" customWidth="1"/>
    <col min="17" max="17" width="4.5546875" style="1" customWidth="1"/>
    <col min="18" max="19" width="11.44140625" style="1"/>
    <col min="20" max="25" width="4.33203125" style="1" customWidth="1"/>
    <col min="26" max="16384" width="11.44140625" style="1"/>
  </cols>
  <sheetData>
    <row r="1" spans="1:25" s="3" customFormat="1" ht="13.8" x14ac:dyDescent="0.3">
      <c r="A1" s="3" t="str">
        <f>Klasse</f>
        <v>m1</v>
      </c>
      <c r="B1" s="28" t="str">
        <f>Lehrkraft</f>
        <v>Schienle J., OStR</v>
      </c>
      <c r="D1" s="30" t="s">
        <v>69</v>
      </c>
      <c r="E1" s="184">
        <f ca="1">TODAY()</f>
        <v>45369</v>
      </c>
      <c r="F1" s="184"/>
      <c r="H1" s="3" t="str">
        <f>Kurshalbjahr</f>
        <v>11-1</v>
      </c>
      <c r="I1" s="30"/>
      <c r="J1" s="3" t="str">
        <f>Schuljahr</f>
        <v>2023-2024</v>
      </c>
      <c r="K1" s="28"/>
      <c r="L1" s="29"/>
      <c r="M1" s="29" t="str">
        <f>Fach</f>
        <v>Mathematik</v>
      </c>
      <c r="S1" s="3" t="s">
        <v>10</v>
      </c>
    </row>
    <row r="2" spans="1:25" s="2" customFormat="1" x14ac:dyDescent="0.25">
      <c r="C2" s="135" t="s">
        <v>62</v>
      </c>
      <c r="D2" s="136"/>
      <c r="E2" s="138" t="s">
        <v>63</v>
      </c>
      <c r="F2" s="182" t="s">
        <v>6</v>
      </c>
      <c r="G2" s="180"/>
      <c r="H2" s="180"/>
      <c r="I2" s="180"/>
      <c r="J2" s="180"/>
      <c r="K2" s="180"/>
      <c r="L2" s="180"/>
      <c r="M2" s="181"/>
      <c r="N2" s="183"/>
      <c r="S2" s="2" t="s">
        <v>11</v>
      </c>
      <c r="T2" s="2">
        <v>1</v>
      </c>
      <c r="U2" s="2">
        <v>2</v>
      </c>
      <c r="V2" s="2">
        <v>3</v>
      </c>
      <c r="W2" s="2">
        <v>4</v>
      </c>
      <c r="X2" s="2">
        <v>5</v>
      </c>
      <c r="Y2" s="2">
        <v>6</v>
      </c>
    </row>
    <row r="3" spans="1:25" s="2" customFormat="1" ht="15" customHeight="1" x14ac:dyDescent="0.25">
      <c r="C3" s="135" t="s">
        <v>61</v>
      </c>
      <c r="D3" s="137"/>
      <c r="E3" s="63" t="str">
        <f>SA!$Q$1</f>
        <v>Datum</v>
      </c>
      <c r="F3" s="63" t="str">
        <f>'Ex1'!Q1</f>
        <v>Datum</v>
      </c>
      <c r="G3" s="64" t="str">
        <f>'Ex2'!Q1</f>
        <v>Datum</v>
      </c>
      <c r="H3" s="64" t="str">
        <f>'Ex3'!Q1</f>
        <v>Datum</v>
      </c>
      <c r="I3" s="140" t="str">
        <f>'Ex4'!Q1</f>
        <v>Datum</v>
      </c>
      <c r="J3" s="179" t="s">
        <v>64</v>
      </c>
      <c r="K3" s="180"/>
      <c r="L3" s="181"/>
      <c r="M3" s="185" t="s">
        <v>7</v>
      </c>
      <c r="N3" s="187" t="s">
        <v>68</v>
      </c>
      <c r="S3" s="2" t="s">
        <v>12</v>
      </c>
      <c r="T3" s="2">
        <f>COUNTIF($Q5:$Q41,T2)</f>
        <v>0</v>
      </c>
      <c r="U3" s="2">
        <f t="shared" ref="U3:Y3" si="0">COUNTIF($Q5:$Q41,U2)</f>
        <v>0</v>
      </c>
      <c r="V3" s="2">
        <f t="shared" si="0"/>
        <v>0</v>
      </c>
      <c r="W3" s="2">
        <f t="shared" si="0"/>
        <v>0</v>
      </c>
      <c r="X3" s="2">
        <f t="shared" si="0"/>
        <v>0</v>
      </c>
      <c r="Y3" s="2">
        <f t="shared" si="0"/>
        <v>0</v>
      </c>
    </row>
    <row r="4" spans="1:25" s="2" customFormat="1" ht="12.6" thickBot="1" x14ac:dyDescent="0.3">
      <c r="A4" s="16" t="s">
        <v>1</v>
      </c>
      <c r="B4" s="17" t="s">
        <v>2</v>
      </c>
      <c r="C4" s="13" t="s">
        <v>4</v>
      </c>
      <c r="D4" s="14" t="s">
        <v>5</v>
      </c>
      <c r="E4" s="18" t="s">
        <v>60</v>
      </c>
      <c r="F4" s="13" t="s">
        <v>33</v>
      </c>
      <c r="G4" s="14" t="s">
        <v>34</v>
      </c>
      <c r="H4" s="14" t="s">
        <v>35</v>
      </c>
      <c r="I4" s="15" t="s">
        <v>36</v>
      </c>
      <c r="J4" s="65" t="s">
        <v>65</v>
      </c>
      <c r="K4" s="14" t="s">
        <v>66</v>
      </c>
      <c r="L4" s="98"/>
      <c r="M4" s="186"/>
      <c r="N4" s="188"/>
      <c r="O4" s="18" t="s">
        <v>67</v>
      </c>
      <c r="P4" s="19" t="s">
        <v>51</v>
      </c>
      <c r="Q4" s="98" t="s">
        <v>8</v>
      </c>
      <c r="R4" s="2" t="s">
        <v>14</v>
      </c>
    </row>
    <row r="5" spans="1:25" x14ac:dyDescent="0.25">
      <c r="A5" s="4">
        <v>1</v>
      </c>
      <c r="B5" s="10" t="str">
        <f>IF(Start!B23&lt;&gt;"",Start!B23,"")</f>
        <v xml:space="preserve"> </v>
      </c>
      <c r="C5" s="11"/>
      <c r="D5" s="12"/>
      <c r="E5" s="144" t="str">
        <f>IF(AND(E$3&lt;&gt;"Datum",SA!$S5&lt;&gt;""),SA!$S5,"")</f>
        <v/>
      </c>
      <c r="F5" s="144" t="str">
        <f>IF(AND(F$3&lt;&gt;"Datum",'Ex1'!$S5&lt;&gt;""),'Ex1'!$S5,"")</f>
        <v/>
      </c>
      <c r="G5" s="168" t="str">
        <f>IF(AND(G$3&lt;&gt;"Datum",'Ex2'!$S5&lt;&gt;""),'Ex2'!$S5,"")</f>
        <v/>
      </c>
      <c r="H5" s="145" t="str">
        <f>IF(AND(H$3&lt;&gt;"Datum",'Ex3'!$S5&lt;&gt;""),'Ex3'!$S5,"")</f>
        <v/>
      </c>
      <c r="I5" s="146" t="str">
        <f>IF(AND(I$3&lt;&gt;"Datum",'Ex4'!$S5&lt;&gt;""),'Ex4'!$S5,"")</f>
        <v/>
      </c>
      <c r="J5" s="147"/>
      <c r="K5" s="148"/>
      <c r="L5" s="149"/>
      <c r="M5" s="161" t="e">
        <f>IF($B5&lt;&gt;"",AVERAGE(F5:L5),"")</f>
        <v>#DIV/0!</v>
      </c>
      <c r="N5" s="159" t="e">
        <f t="shared" ref="N5:N41" si="1">IF($B5&lt;&gt;"",INT(AVERAGE(F5:L5)*100)/100,"")</f>
        <v>#DIV/0!</v>
      </c>
      <c r="O5" s="26" t="e">
        <f>IF($B5&lt;&gt;"",ROUND(($E5+$N5)/2,2),"")</f>
        <v>#VALUE!</v>
      </c>
      <c r="P5" s="162" t="e">
        <f>IF($B5&lt;&gt;"",IF($O5&gt;=1,ROUND(O5,0),0),"")</f>
        <v>#VALUE!</v>
      </c>
      <c r="Q5" s="165" t="e">
        <f>IF(P5&lt;&gt;"",IF(P5&lt;1,6,IF(P5&lt;4,5,IF(P5&lt;7,4,IF(P5&lt;10,3,IF(P5&lt;13,2,1))))),"")</f>
        <v>#VALUE!</v>
      </c>
      <c r="R5" s="32" t="e">
        <f>IF($B5&lt;&gt;"",IF($O5&lt;1,"NULLPUNKTE!",""),"")</f>
        <v>#VALUE!</v>
      </c>
      <c r="S5" s="2" t="s">
        <v>13</v>
      </c>
    </row>
    <row r="6" spans="1:25" x14ac:dyDescent="0.25">
      <c r="A6" s="27">
        <f>A5+1</f>
        <v>2</v>
      </c>
      <c r="B6" s="10" t="str">
        <f>IF(Start!B24&lt;&gt;"",Start!B24,"")</f>
        <v xml:space="preserve"> </v>
      </c>
      <c r="C6" s="9"/>
      <c r="D6" s="6"/>
      <c r="E6" s="150" t="str">
        <f>IF(AND(E$3&lt;&gt;"Datum",SA!$S6&lt;&gt;""),SA!$S6,"")</f>
        <v/>
      </c>
      <c r="F6" s="150" t="str">
        <f>IF(AND(F$3&lt;&gt;"Datum",'Ex1'!$S6&lt;&gt;""),'Ex1'!$S6,"")</f>
        <v/>
      </c>
      <c r="G6" s="147" t="str">
        <f>IF(AND(G$3&lt;&gt;"Datum",'Ex2'!$S6&lt;&gt;""),'Ex2'!$S6,"")</f>
        <v/>
      </c>
      <c r="H6" s="147" t="str">
        <f>IF(AND(H$3&lt;&gt;"Datum",'Ex3'!$S6&lt;&gt;""),'Ex3'!$S6,"")</f>
        <v/>
      </c>
      <c r="I6" s="151" t="str">
        <f>IF(AND(I$3&lt;&gt;"Datum",'Ex4'!$S6&lt;&gt;""),'Ex4'!$S6,"")</f>
        <v/>
      </c>
      <c r="J6" s="152"/>
      <c r="K6" s="153"/>
      <c r="L6" s="154"/>
      <c r="M6" s="161" t="e">
        <f t="shared" ref="M6:M41" si="2">IF($B6&lt;&gt;"",AVERAGE(F6:L6),"")</f>
        <v>#DIV/0!</v>
      </c>
      <c r="N6" s="159" t="e">
        <f t="shared" si="1"/>
        <v>#DIV/0!</v>
      </c>
      <c r="O6" s="26" t="e">
        <f t="shared" ref="O6:O41" si="3">IF($B6&lt;&gt;"",ROUND(($E6+$N6)/2,2),"")</f>
        <v>#VALUE!</v>
      </c>
      <c r="P6" s="162" t="e">
        <f t="shared" ref="P6:P41" si="4">IF($B6&lt;&gt;"",IF($O6&gt;=1,ROUND(O6,0),0),"")</f>
        <v>#VALUE!</v>
      </c>
      <c r="Q6" s="166" t="e">
        <f t="shared" ref="Q6:Q41" si="5">IF(P6&lt;&gt;"",IF(P6&lt;1,6,IF(P6&lt;4,5,IF(P6&lt;7,4,IF(P6&lt;10,3,IF(P6&lt;13,2,1))))),"")</f>
        <v>#VALUE!</v>
      </c>
      <c r="R6" s="32" t="e">
        <f t="shared" ref="R6:R41" si="6">IF($B6&lt;&gt;"",IF($O6&lt;1,"NULLPUNKTE!",""),"")</f>
        <v>#VALUE!</v>
      </c>
    </row>
    <row r="7" spans="1:25" x14ac:dyDescent="0.25">
      <c r="A7" s="27">
        <f t="shared" ref="A7:A41" si="7">A6+1</f>
        <v>3</v>
      </c>
      <c r="B7" s="10" t="str">
        <f>IF(Start!B25&lt;&gt;"",Start!B25,"")</f>
        <v xml:space="preserve"> </v>
      </c>
      <c r="C7" s="9"/>
      <c r="D7" s="6"/>
      <c r="E7" s="150" t="str">
        <f>IF(AND(E$3&lt;&gt;"Datum",SA!$S7&lt;&gt;""),SA!$S7,"")</f>
        <v/>
      </c>
      <c r="F7" s="150" t="str">
        <f>IF(AND(F$3&lt;&gt;"Datum",'Ex1'!$S7&lt;&gt;""),'Ex1'!$S7,"")</f>
        <v/>
      </c>
      <c r="G7" s="147" t="str">
        <f>IF(AND(G$3&lt;&gt;"Datum",'Ex2'!$S7&lt;&gt;""),'Ex2'!$S7,"")</f>
        <v/>
      </c>
      <c r="H7" s="147" t="str">
        <f>IF(AND(H$3&lt;&gt;"Datum",'Ex3'!$S7&lt;&gt;""),'Ex3'!$S7,"")</f>
        <v/>
      </c>
      <c r="I7" s="151" t="str">
        <f>IF(AND(I$3&lt;&gt;"Datum",'Ex4'!$S7&lt;&gt;""),'Ex4'!$S7,"")</f>
        <v/>
      </c>
      <c r="J7" s="152"/>
      <c r="K7" s="153"/>
      <c r="L7" s="154"/>
      <c r="M7" s="161" t="e">
        <f t="shared" si="2"/>
        <v>#DIV/0!</v>
      </c>
      <c r="N7" s="159" t="e">
        <f t="shared" si="1"/>
        <v>#DIV/0!</v>
      </c>
      <c r="O7" s="26" t="e">
        <f t="shared" si="3"/>
        <v>#VALUE!</v>
      </c>
      <c r="P7" s="162" t="e">
        <f t="shared" si="4"/>
        <v>#VALUE!</v>
      </c>
      <c r="Q7" s="166" t="e">
        <f t="shared" si="5"/>
        <v>#VALUE!</v>
      </c>
      <c r="R7" s="32" t="e">
        <f t="shared" si="6"/>
        <v>#VALUE!</v>
      </c>
    </row>
    <row r="8" spans="1:25" x14ac:dyDescent="0.25">
      <c r="A8" s="27">
        <f t="shared" si="7"/>
        <v>4</v>
      </c>
      <c r="B8" s="10" t="str">
        <f>IF(Start!B26&lt;&gt;"",Start!B26,"")</f>
        <v xml:space="preserve"> </v>
      </c>
      <c r="C8" s="9"/>
      <c r="D8" s="6"/>
      <c r="E8" s="150" t="str">
        <f>IF(AND(E$3&lt;&gt;"Datum",SA!$S8&lt;&gt;""),SA!$S8,"")</f>
        <v/>
      </c>
      <c r="F8" s="150" t="str">
        <f>IF(AND(F$3&lt;&gt;"Datum",'Ex1'!$S8&lt;&gt;""),'Ex1'!$S8,"")</f>
        <v/>
      </c>
      <c r="G8" s="147" t="str">
        <f>IF(AND(G$3&lt;&gt;"Datum",'Ex2'!$S8&lt;&gt;""),'Ex2'!$S8,"")</f>
        <v/>
      </c>
      <c r="H8" s="147" t="str">
        <f>IF(AND(H$3&lt;&gt;"Datum",'Ex3'!$S8&lt;&gt;""),'Ex3'!$S8,"")</f>
        <v/>
      </c>
      <c r="I8" s="151" t="str">
        <f>IF(AND(I$3&lt;&gt;"Datum",'Ex4'!$S8&lt;&gt;""),'Ex4'!$S8,"")</f>
        <v/>
      </c>
      <c r="J8" s="152"/>
      <c r="K8" s="153"/>
      <c r="L8" s="154"/>
      <c r="M8" s="161" t="e">
        <f t="shared" si="2"/>
        <v>#DIV/0!</v>
      </c>
      <c r="N8" s="159" t="e">
        <f t="shared" si="1"/>
        <v>#DIV/0!</v>
      </c>
      <c r="O8" s="26" t="e">
        <f t="shared" si="3"/>
        <v>#VALUE!</v>
      </c>
      <c r="P8" s="162" t="e">
        <f t="shared" si="4"/>
        <v>#VALUE!</v>
      </c>
      <c r="Q8" s="166" t="e">
        <f t="shared" si="5"/>
        <v>#VALUE!</v>
      </c>
      <c r="R8" s="32" t="e">
        <f t="shared" si="6"/>
        <v>#VALUE!</v>
      </c>
    </row>
    <row r="9" spans="1:25" x14ac:dyDescent="0.25">
      <c r="A9" s="27">
        <f t="shared" si="7"/>
        <v>5</v>
      </c>
      <c r="B9" s="10" t="str">
        <f>IF(Start!B27&lt;&gt;"",Start!B27,"")</f>
        <v xml:space="preserve"> </v>
      </c>
      <c r="C9" s="9"/>
      <c r="D9" s="6"/>
      <c r="E9" s="150" t="str">
        <f>IF(AND(E$3&lt;&gt;"Datum",SA!$S9&lt;&gt;""),SA!$S9,"")</f>
        <v/>
      </c>
      <c r="F9" s="150" t="str">
        <f>IF(AND(F$3&lt;&gt;"Datum",'Ex1'!$S9&lt;&gt;""),'Ex1'!$S9,"")</f>
        <v/>
      </c>
      <c r="G9" s="147" t="str">
        <f>IF(AND(G$3&lt;&gt;"Datum",'Ex2'!$S9&lt;&gt;""),'Ex2'!$S9,"")</f>
        <v/>
      </c>
      <c r="H9" s="147" t="str">
        <f>IF(AND(H$3&lt;&gt;"Datum",'Ex3'!$S9&lt;&gt;""),'Ex3'!$S9,"")</f>
        <v/>
      </c>
      <c r="I9" s="151" t="str">
        <f>IF(AND(I$3&lt;&gt;"Datum",'Ex4'!$S9&lt;&gt;""),'Ex4'!$S9,"")</f>
        <v/>
      </c>
      <c r="J9" s="152"/>
      <c r="K9" s="153"/>
      <c r="L9" s="154"/>
      <c r="M9" s="161" t="e">
        <f t="shared" si="2"/>
        <v>#DIV/0!</v>
      </c>
      <c r="N9" s="159" t="e">
        <f t="shared" si="1"/>
        <v>#DIV/0!</v>
      </c>
      <c r="O9" s="26" t="e">
        <f t="shared" si="3"/>
        <v>#VALUE!</v>
      </c>
      <c r="P9" s="162" t="e">
        <f t="shared" si="4"/>
        <v>#VALUE!</v>
      </c>
      <c r="Q9" s="166" t="e">
        <f t="shared" si="5"/>
        <v>#VALUE!</v>
      </c>
      <c r="R9" s="32" t="e">
        <f t="shared" si="6"/>
        <v>#VALUE!</v>
      </c>
    </row>
    <row r="10" spans="1:25" x14ac:dyDescent="0.25">
      <c r="A10" s="27">
        <f t="shared" si="7"/>
        <v>6</v>
      </c>
      <c r="B10" s="10" t="str">
        <f>IF(Start!B28&lt;&gt;"",Start!B28,"")</f>
        <v xml:space="preserve"> </v>
      </c>
      <c r="C10" s="9"/>
      <c r="D10" s="6"/>
      <c r="E10" s="150" t="str">
        <f>IF(AND(E$3&lt;&gt;"Datum",SA!$S10&lt;&gt;""),SA!$S10,"")</f>
        <v/>
      </c>
      <c r="F10" s="150" t="str">
        <f>IF(AND(F$3&lt;&gt;"Datum",'Ex1'!$S10&lt;&gt;""),'Ex1'!$S10,"")</f>
        <v/>
      </c>
      <c r="G10" s="147" t="str">
        <f>IF(AND(G$3&lt;&gt;"Datum",'Ex2'!$S10&lt;&gt;""),'Ex2'!$S10,"")</f>
        <v/>
      </c>
      <c r="H10" s="147" t="str">
        <f>IF(AND(H$3&lt;&gt;"Datum",'Ex3'!$S10&lt;&gt;""),'Ex3'!$S10,"")</f>
        <v/>
      </c>
      <c r="I10" s="151" t="str">
        <f>IF(AND(I$3&lt;&gt;"Datum",'Ex4'!$S10&lt;&gt;""),'Ex4'!$S10,"")</f>
        <v/>
      </c>
      <c r="J10" s="152"/>
      <c r="K10" s="153"/>
      <c r="L10" s="154"/>
      <c r="M10" s="161" t="e">
        <f t="shared" si="2"/>
        <v>#DIV/0!</v>
      </c>
      <c r="N10" s="159" t="e">
        <f t="shared" si="1"/>
        <v>#DIV/0!</v>
      </c>
      <c r="O10" s="26" t="e">
        <f t="shared" si="3"/>
        <v>#VALUE!</v>
      </c>
      <c r="P10" s="162" t="e">
        <f t="shared" si="4"/>
        <v>#VALUE!</v>
      </c>
      <c r="Q10" s="166" t="e">
        <f t="shared" si="5"/>
        <v>#VALUE!</v>
      </c>
      <c r="R10" s="32" t="e">
        <f t="shared" si="6"/>
        <v>#VALUE!</v>
      </c>
    </row>
    <row r="11" spans="1:25" x14ac:dyDescent="0.25">
      <c r="A11" s="27">
        <f t="shared" si="7"/>
        <v>7</v>
      </c>
      <c r="B11" s="10" t="str">
        <f>IF(Start!B29&lt;&gt;"",Start!B29,"")</f>
        <v xml:space="preserve"> </v>
      </c>
      <c r="C11" s="9"/>
      <c r="D11" s="6"/>
      <c r="E11" s="150" t="str">
        <f>IF(AND(E$3&lt;&gt;"Datum",SA!$S11&lt;&gt;""),SA!$S11,"")</f>
        <v/>
      </c>
      <c r="F11" s="150" t="str">
        <f>IF(AND(F$3&lt;&gt;"Datum",'Ex1'!$S11&lt;&gt;""),'Ex1'!$S11,"")</f>
        <v/>
      </c>
      <c r="G11" s="147" t="str">
        <f>IF(AND(G$3&lt;&gt;"Datum",'Ex2'!$S11&lt;&gt;""),'Ex2'!$S11,"")</f>
        <v/>
      </c>
      <c r="H11" s="147" t="str">
        <f>IF(AND(H$3&lt;&gt;"Datum",'Ex3'!$S11&lt;&gt;""),'Ex3'!$S11,"")</f>
        <v/>
      </c>
      <c r="I11" s="151" t="str">
        <f>IF(AND(I$3&lt;&gt;"Datum",'Ex4'!$S11&lt;&gt;""),'Ex4'!$S11,"")</f>
        <v/>
      </c>
      <c r="J11" s="152"/>
      <c r="K11" s="153"/>
      <c r="L11" s="154"/>
      <c r="M11" s="161" t="e">
        <f t="shared" si="2"/>
        <v>#DIV/0!</v>
      </c>
      <c r="N11" s="159" t="e">
        <f t="shared" si="1"/>
        <v>#DIV/0!</v>
      </c>
      <c r="O11" s="26" t="e">
        <f t="shared" si="3"/>
        <v>#VALUE!</v>
      </c>
      <c r="P11" s="162" t="e">
        <f t="shared" si="4"/>
        <v>#VALUE!</v>
      </c>
      <c r="Q11" s="166" t="e">
        <f t="shared" si="5"/>
        <v>#VALUE!</v>
      </c>
      <c r="R11" s="32" t="e">
        <f t="shared" si="6"/>
        <v>#VALUE!</v>
      </c>
    </row>
    <row r="12" spans="1:25" x14ac:dyDescent="0.25">
      <c r="A12" s="27">
        <f t="shared" si="7"/>
        <v>8</v>
      </c>
      <c r="B12" s="10" t="str">
        <f>IF(Start!B30&lt;&gt;"",Start!B30,"")</f>
        <v xml:space="preserve"> </v>
      </c>
      <c r="C12" s="9"/>
      <c r="D12" s="6"/>
      <c r="E12" s="150" t="str">
        <f>IF(AND(E$3&lt;&gt;"Datum",SA!$S12&lt;&gt;""),SA!$S12,"")</f>
        <v/>
      </c>
      <c r="F12" s="150" t="str">
        <f>IF(AND(F$3&lt;&gt;"Datum",'Ex1'!$S12&lt;&gt;""),'Ex1'!$S12,"")</f>
        <v/>
      </c>
      <c r="G12" s="147" t="str">
        <f>IF(AND(G$3&lt;&gt;"Datum",'Ex2'!$S12&lt;&gt;""),'Ex2'!$S12,"")</f>
        <v/>
      </c>
      <c r="H12" s="147" t="str">
        <f>IF(AND(H$3&lt;&gt;"Datum",'Ex3'!$S12&lt;&gt;""),'Ex3'!$S12,"")</f>
        <v/>
      </c>
      <c r="I12" s="151" t="str">
        <f>IF(AND(I$3&lt;&gt;"Datum",'Ex4'!$S12&lt;&gt;""),'Ex4'!$S12,"")</f>
        <v/>
      </c>
      <c r="J12" s="152"/>
      <c r="K12" s="153"/>
      <c r="L12" s="154"/>
      <c r="M12" s="161" t="e">
        <f t="shared" si="2"/>
        <v>#DIV/0!</v>
      </c>
      <c r="N12" s="159" t="e">
        <f t="shared" si="1"/>
        <v>#DIV/0!</v>
      </c>
      <c r="O12" s="26" t="e">
        <f t="shared" si="3"/>
        <v>#VALUE!</v>
      </c>
      <c r="P12" s="162" t="e">
        <f t="shared" si="4"/>
        <v>#VALUE!</v>
      </c>
      <c r="Q12" s="166" t="e">
        <f t="shared" si="5"/>
        <v>#VALUE!</v>
      </c>
      <c r="R12" s="32" t="e">
        <f t="shared" si="6"/>
        <v>#VALUE!</v>
      </c>
    </row>
    <row r="13" spans="1:25" x14ac:dyDescent="0.25">
      <c r="A13" s="27">
        <f t="shared" si="7"/>
        <v>9</v>
      </c>
      <c r="B13" s="10" t="str">
        <f>IF(Start!B31&lt;&gt;"",Start!B31,"")</f>
        <v xml:space="preserve"> </v>
      </c>
      <c r="C13" s="9"/>
      <c r="D13" s="6"/>
      <c r="E13" s="150" t="str">
        <f>IF(AND(E$3&lt;&gt;"Datum",SA!$S13&lt;&gt;""),SA!$S13,"")</f>
        <v/>
      </c>
      <c r="F13" s="150" t="str">
        <f>IF(AND(F$3&lt;&gt;"Datum",'Ex1'!$S13&lt;&gt;""),'Ex1'!$S13,"")</f>
        <v/>
      </c>
      <c r="G13" s="147" t="str">
        <f>IF(AND(G$3&lt;&gt;"Datum",'Ex2'!$S13&lt;&gt;""),'Ex2'!$S13,"")</f>
        <v/>
      </c>
      <c r="H13" s="147" t="str">
        <f>IF(AND(H$3&lt;&gt;"Datum",'Ex3'!$S13&lt;&gt;""),'Ex3'!$S13,"")</f>
        <v/>
      </c>
      <c r="I13" s="151" t="str">
        <f>IF(AND(I$3&lt;&gt;"Datum",'Ex4'!$S13&lt;&gt;""),'Ex4'!$S13,"")</f>
        <v/>
      </c>
      <c r="J13" s="152"/>
      <c r="K13" s="153"/>
      <c r="L13" s="154"/>
      <c r="M13" s="161" t="e">
        <f t="shared" si="2"/>
        <v>#DIV/0!</v>
      </c>
      <c r="N13" s="159" t="e">
        <f t="shared" si="1"/>
        <v>#DIV/0!</v>
      </c>
      <c r="O13" s="26" t="e">
        <f t="shared" si="3"/>
        <v>#VALUE!</v>
      </c>
      <c r="P13" s="162" t="e">
        <f t="shared" si="4"/>
        <v>#VALUE!</v>
      </c>
      <c r="Q13" s="166" t="e">
        <f t="shared" si="5"/>
        <v>#VALUE!</v>
      </c>
      <c r="R13" s="32" t="e">
        <f t="shared" si="6"/>
        <v>#VALUE!</v>
      </c>
    </row>
    <row r="14" spans="1:25" x14ac:dyDescent="0.25">
      <c r="A14" s="27">
        <f t="shared" si="7"/>
        <v>10</v>
      </c>
      <c r="B14" s="10" t="str">
        <f>IF(Start!B32&lt;&gt;"",Start!B32,"")</f>
        <v xml:space="preserve"> </v>
      </c>
      <c r="C14" s="9"/>
      <c r="D14" s="6"/>
      <c r="E14" s="150" t="str">
        <f>IF(AND(E$3&lt;&gt;"Datum",SA!$S14&lt;&gt;""),SA!$S14,"")</f>
        <v/>
      </c>
      <c r="F14" s="150" t="str">
        <f>IF(AND(F$3&lt;&gt;"Datum",'Ex1'!$S14&lt;&gt;""),'Ex1'!$S14,"")</f>
        <v/>
      </c>
      <c r="G14" s="147" t="str">
        <f>IF(AND(G$3&lt;&gt;"Datum",'Ex2'!$S14&lt;&gt;""),'Ex2'!$S14,"")</f>
        <v/>
      </c>
      <c r="H14" s="147" t="str">
        <f>IF(AND(H$3&lt;&gt;"Datum",'Ex3'!$S14&lt;&gt;""),'Ex3'!$S14,"")</f>
        <v/>
      </c>
      <c r="I14" s="151" t="str">
        <f>IF(AND(I$3&lt;&gt;"Datum",'Ex4'!$S14&lt;&gt;""),'Ex4'!$S14,"")</f>
        <v/>
      </c>
      <c r="J14" s="152"/>
      <c r="K14" s="153"/>
      <c r="L14" s="154"/>
      <c r="M14" s="161" t="e">
        <f t="shared" si="2"/>
        <v>#DIV/0!</v>
      </c>
      <c r="N14" s="159" t="e">
        <f t="shared" si="1"/>
        <v>#DIV/0!</v>
      </c>
      <c r="O14" s="26" t="e">
        <f t="shared" si="3"/>
        <v>#VALUE!</v>
      </c>
      <c r="P14" s="162" t="e">
        <f t="shared" si="4"/>
        <v>#VALUE!</v>
      </c>
      <c r="Q14" s="166" t="e">
        <f t="shared" si="5"/>
        <v>#VALUE!</v>
      </c>
      <c r="R14" s="32" t="e">
        <f t="shared" si="6"/>
        <v>#VALUE!</v>
      </c>
    </row>
    <row r="15" spans="1:25" x14ac:dyDescent="0.25">
      <c r="A15" s="27">
        <f t="shared" si="7"/>
        <v>11</v>
      </c>
      <c r="B15" s="10" t="str">
        <f>IF(Start!B33&lt;&gt;"",Start!B33,"")</f>
        <v xml:space="preserve"> </v>
      </c>
      <c r="C15" s="9"/>
      <c r="D15" s="6"/>
      <c r="E15" s="150" t="str">
        <f>IF(AND(E$3&lt;&gt;"Datum",SA!$S15&lt;&gt;""),SA!$S15,"")</f>
        <v/>
      </c>
      <c r="F15" s="150" t="str">
        <f>IF(AND(F$3&lt;&gt;"Datum",'Ex1'!$S15&lt;&gt;""),'Ex1'!$S15,"")</f>
        <v/>
      </c>
      <c r="G15" s="147" t="str">
        <f>IF(AND(G$3&lt;&gt;"Datum",'Ex2'!$S15&lt;&gt;""),'Ex2'!$S15,"")</f>
        <v/>
      </c>
      <c r="H15" s="147" t="str">
        <f>IF(AND(H$3&lt;&gt;"Datum",'Ex3'!$S15&lt;&gt;""),'Ex3'!$S15,"")</f>
        <v/>
      </c>
      <c r="I15" s="151" t="str">
        <f>IF(AND(I$3&lt;&gt;"Datum",'Ex4'!$S15&lt;&gt;""),'Ex4'!$S15,"")</f>
        <v/>
      </c>
      <c r="J15" s="152"/>
      <c r="K15" s="153"/>
      <c r="L15" s="154"/>
      <c r="M15" s="161" t="e">
        <f t="shared" si="2"/>
        <v>#DIV/0!</v>
      </c>
      <c r="N15" s="159" t="e">
        <f t="shared" si="1"/>
        <v>#DIV/0!</v>
      </c>
      <c r="O15" s="26" t="e">
        <f t="shared" si="3"/>
        <v>#VALUE!</v>
      </c>
      <c r="P15" s="162" t="e">
        <f t="shared" si="4"/>
        <v>#VALUE!</v>
      </c>
      <c r="Q15" s="166" t="e">
        <f t="shared" si="5"/>
        <v>#VALUE!</v>
      </c>
      <c r="R15" s="32" t="e">
        <f t="shared" si="6"/>
        <v>#VALUE!</v>
      </c>
    </row>
    <row r="16" spans="1:25" x14ac:dyDescent="0.25">
      <c r="A16" s="27">
        <f t="shared" si="7"/>
        <v>12</v>
      </c>
      <c r="B16" s="10" t="str">
        <f>IF(Start!B34&lt;&gt;"",Start!B34,"")</f>
        <v xml:space="preserve"> </v>
      </c>
      <c r="C16" s="9"/>
      <c r="D16" s="6"/>
      <c r="E16" s="150" t="str">
        <f>IF(AND(E$3&lt;&gt;"Datum",SA!$S16&lt;&gt;""),SA!$S16,"")</f>
        <v/>
      </c>
      <c r="F16" s="150" t="str">
        <f>IF(AND(F$3&lt;&gt;"Datum",'Ex1'!$S16&lt;&gt;""),'Ex1'!$S16,"")</f>
        <v/>
      </c>
      <c r="G16" s="147" t="str">
        <f>IF(AND(G$3&lt;&gt;"Datum",'Ex2'!$S16&lt;&gt;""),'Ex2'!$S16,"")</f>
        <v/>
      </c>
      <c r="H16" s="147" t="str">
        <f>IF(AND(H$3&lt;&gt;"Datum",'Ex3'!$S16&lt;&gt;""),'Ex3'!$S16,"")</f>
        <v/>
      </c>
      <c r="I16" s="151" t="str">
        <f>IF(AND(I$3&lt;&gt;"Datum",'Ex4'!$S16&lt;&gt;""),'Ex4'!$S16,"")</f>
        <v/>
      </c>
      <c r="J16" s="152"/>
      <c r="K16" s="153"/>
      <c r="L16" s="154"/>
      <c r="M16" s="161" t="e">
        <f t="shared" si="2"/>
        <v>#DIV/0!</v>
      </c>
      <c r="N16" s="159" t="e">
        <f t="shared" si="1"/>
        <v>#DIV/0!</v>
      </c>
      <c r="O16" s="26" t="e">
        <f t="shared" si="3"/>
        <v>#VALUE!</v>
      </c>
      <c r="P16" s="162" t="e">
        <f t="shared" si="4"/>
        <v>#VALUE!</v>
      </c>
      <c r="Q16" s="166" t="e">
        <f t="shared" si="5"/>
        <v>#VALUE!</v>
      </c>
      <c r="R16" s="32" t="e">
        <f t="shared" si="6"/>
        <v>#VALUE!</v>
      </c>
    </row>
    <row r="17" spans="1:18" x14ac:dyDescent="0.25">
      <c r="A17" s="27">
        <f t="shared" si="7"/>
        <v>13</v>
      </c>
      <c r="B17" s="10" t="str">
        <f>IF(Start!B35&lt;&gt;"",Start!B35,"")</f>
        <v xml:space="preserve"> </v>
      </c>
      <c r="C17" s="9"/>
      <c r="D17" s="6"/>
      <c r="E17" s="150" t="str">
        <f>IF(AND(E$3&lt;&gt;"Datum",SA!$S17&lt;&gt;""),SA!$S17,"")</f>
        <v/>
      </c>
      <c r="F17" s="150" t="str">
        <f>IF(AND(F$3&lt;&gt;"Datum",'Ex1'!$S17&lt;&gt;""),'Ex1'!$S17,"")</f>
        <v/>
      </c>
      <c r="G17" s="147" t="str">
        <f>IF(AND(G$3&lt;&gt;"Datum",'Ex2'!$S17&lt;&gt;""),'Ex2'!$S17,"")</f>
        <v/>
      </c>
      <c r="H17" s="147" t="str">
        <f>IF(AND(H$3&lt;&gt;"Datum",'Ex3'!$S17&lt;&gt;""),'Ex3'!$S17,"")</f>
        <v/>
      </c>
      <c r="I17" s="151" t="str">
        <f>IF(AND(I$3&lt;&gt;"Datum",'Ex4'!$S17&lt;&gt;""),'Ex4'!$S17,"")</f>
        <v/>
      </c>
      <c r="J17" s="152"/>
      <c r="K17" s="153"/>
      <c r="L17" s="154"/>
      <c r="M17" s="161" t="e">
        <f t="shared" si="2"/>
        <v>#DIV/0!</v>
      </c>
      <c r="N17" s="159" t="e">
        <f t="shared" si="1"/>
        <v>#DIV/0!</v>
      </c>
      <c r="O17" s="26" t="e">
        <f t="shared" si="3"/>
        <v>#VALUE!</v>
      </c>
      <c r="P17" s="162" t="e">
        <f t="shared" si="4"/>
        <v>#VALUE!</v>
      </c>
      <c r="Q17" s="166" t="e">
        <f t="shared" si="5"/>
        <v>#VALUE!</v>
      </c>
      <c r="R17" s="32" t="e">
        <f t="shared" si="6"/>
        <v>#VALUE!</v>
      </c>
    </row>
    <row r="18" spans="1:18" x14ac:dyDescent="0.25">
      <c r="A18" s="27">
        <f t="shared" si="7"/>
        <v>14</v>
      </c>
      <c r="B18" s="10" t="str">
        <f>IF(Start!B36&lt;&gt;"",Start!B36,"")</f>
        <v xml:space="preserve"> </v>
      </c>
      <c r="C18" s="9"/>
      <c r="D18" s="6"/>
      <c r="E18" s="150" t="str">
        <f>IF(AND(E$3&lt;&gt;"Datum",SA!$S18&lt;&gt;""),SA!$S18,"")</f>
        <v/>
      </c>
      <c r="F18" s="150" t="str">
        <f>IF(AND(F$3&lt;&gt;"Datum",'Ex1'!$S18&lt;&gt;""),'Ex1'!$S18,"")</f>
        <v/>
      </c>
      <c r="G18" s="147" t="str">
        <f>IF(AND(G$3&lt;&gt;"Datum",'Ex2'!$S18&lt;&gt;""),'Ex2'!$S18,"")</f>
        <v/>
      </c>
      <c r="H18" s="147" t="str">
        <f>IF(AND(H$3&lt;&gt;"Datum",'Ex3'!$S18&lt;&gt;""),'Ex3'!$S18,"")</f>
        <v/>
      </c>
      <c r="I18" s="151" t="str">
        <f>IF(AND(I$3&lt;&gt;"Datum",'Ex4'!$S18&lt;&gt;""),'Ex4'!$S18,"")</f>
        <v/>
      </c>
      <c r="J18" s="152"/>
      <c r="K18" s="153"/>
      <c r="L18" s="154"/>
      <c r="M18" s="161" t="e">
        <f t="shared" si="2"/>
        <v>#DIV/0!</v>
      </c>
      <c r="N18" s="159" t="e">
        <f t="shared" si="1"/>
        <v>#DIV/0!</v>
      </c>
      <c r="O18" s="26" t="e">
        <f t="shared" si="3"/>
        <v>#VALUE!</v>
      </c>
      <c r="P18" s="162" t="e">
        <f t="shared" si="4"/>
        <v>#VALUE!</v>
      </c>
      <c r="Q18" s="166" t="e">
        <f t="shared" si="5"/>
        <v>#VALUE!</v>
      </c>
      <c r="R18" s="32" t="e">
        <f t="shared" si="6"/>
        <v>#VALUE!</v>
      </c>
    </row>
    <row r="19" spans="1:18" x14ac:dyDescent="0.25">
      <c r="A19" s="27">
        <f t="shared" si="7"/>
        <v>15</v>
      </c>
      <c r="B19" s="10" t="str">
        <f>IF(Start!B37&lt;&gt;"",Start!B37,"")</f>
        <v xml:space="preserve"> </v>
      </c>
      <c r="C19" s="9"/>
      <c r="D19" s="6"/>
      <c r="E19" s="150" t="str">
        <f>IF(AND(E$3&lt;&gt;"Datum",SA!$S19&lt;&gt;""),SA!$S19,"")</f>
        <v/>
      </c>
      <c r="F19" s="150" t="str">
        <f>IF(AND(F$3&lt;&gt;"Datum",'Ex1'!$S19&lt;&gt;""),'Ex1'!$S19,"")</f>
        <v/>
      </c>
      <c r="G19" s="147" t="str">
        <f>IF(AND(G$3&lt;&gt;"Datum",'Ex2'!$S19&lt;&gt;""),'Ex2'!$S19,"")</f>
        <v/>
      </c>
      <c r="H19" s="147" t="str">
        <f>IF(AND(H$3&lt;&gt;"Datum",'Ex3'!$S19&lt;&gt;""),'Ex3'!$S19,"")</f>
        <v/>
      </c>
      <c r="I19" s="151" t="str">
        <f>IF(AND(I$3&lt;&gt;"Datum",'Ex4'!$S19&lt;&gt;""),'Ex4'!$S19,"")</f>
        <v/>
      </c>
      <c r="J19" s="152"/>
      <c r="K19" s="153"/>
      <c r="L19" s="154"/>
      <c r="M19" s="161" t="e">
        <f t="shared" si="2"/>
        <v>#DIV/0!</v>
      </c>
      <c r="N19" s="159" t="e">
        <f t="shared" si="1"/>
        <v>#DIV/0!</v>
      </c>
      <c r="O19" s="26" t="e">
        <f t="shared" si="3"/>
        <v>#VALUE!</v>
      </c>
      <c r="P19" s="162" t="e">
        <f t="shared" si="4"/>
        <v>#VALUE!</v>
      </c>
      <c r="Q19" s="166" t="e">
        <f t="shared" si="5"/>
        <v>#VALUE!</v>
      </c>
      <c r="R19" s="32" t="e">
        <f t="shared" si="6"/>
        <v>#VALUE!</v>
      </c>
    </row>
    <row r="20" spans="1:18" x14ac:dyDescent="0.25">
      <c r="A20" s="27">
        <f t="shared" si="7"/>
        <v>16</v>
      </c>
      <c r="B20" s="10" t="str">
        <f>IF(Start!B38&lt;&gt;"",Start!B38,"")</f>
        <v xml:space="preserve"> </v>
      </c>
      <c r="C20" s="9"/>
      <c r="D20" s="6"/>
      <c r="E20" s="150" t="str">
        <f>IF(AND(E$3&lt;&gt;"Datum",SA!$S20&lt;&gt;""),SA!$S20,"")</f>
        <v/>
      </c>
      <c r="F20" s="150" t="str">
        <f>IF(AND(F$3&lt;&gt;"Datum",'Ex1'!$S20&lt;&gt;""),'Ex1'!$S20,"")</f>
        <v/>
      </c>
      <c r="G20" s="147" t="str">
        <f>IF(AND(G$3&lt;&gt;"Datum",'Ex2'!$S20&lt;&gt;""),'Ex2'!$S20,"")</f>
        <v/>
      </c>
      <c r="H20" s="147" t="str">
        <f>IF(AND(H$3&lt;&gt;"Datum",'Ex3'!$S20&lt;&gt;""),'Ex3'!$S20,"")</f>
        <v/>
      </c>
      <c r="I20" s="151" t="str">
        <f>IF(AND(I$3&lt;&gt;"Datum",'Ex4'!$S20&lt;&gt;""),'Ex4'!$S20,"")</f>
        <v/>
      </c>
      <c r="J20" s="152"/>
      <c r="K20" s="153"/>
      <c r="L20" s="154"/>
      <c r="M20" s="161" t="e">
        <f t="shared" si="2"/>
        <v>#DIV/0!</v>
      </c>
      <c r="N20" s="159" t="e">
        <f t="shared" si="1"/>
        <v>#DIV/0!</v>
      </c>
      <c r="O20" s="26" t="e">
        <f t="shared" si="3"/>
        <v>#VALUE!</v>
      </c>
      <c r="P20" s="162" t="e">
        <f t="shared" si="4"/>
        <v>#VALUE!</v>
      </c>
      <c r="Q20" s="166" t="e">
        <f t="shared" si="5"/>
        <v>#VALUE!</v>
      </c>
      <c r="R20" s="32" t="e">
        <f t="shared" si="6"/>
        <v>#VALUE!</v>
      </c>
    </row>
    <row r="21" spans="1:18" x14ac:dyDescent="0.25">
      <c r="A21" s="27">
        <f t="shared" si="7"/>
        <v>17</v>
      </c>
      <c r="B21" s="10" t="str">
        <f>IF(Start!B39&lt;&gt;"",Start!B39,"")</f>
        <v xml:space="preserve"> </v>
      </c>
      <c r="C21" s="9"/>
      <c r="D21" s="6"/>
      <c r="E21" s="150" t="str">
        <f>IF(AND(E$3&lt;&gt;"Datum",SA!$S21&lt;&gt;""),SA!$S21,"")</f>
        <v/>
      </c>
      <c r="F21" s="150" t="str">
        <f>IF(AND(F$3&lt;&gt;"Datum",'Ex1'!$S21&lt;&gt;""),'Ex1'!$S21,"")</f>
        <v/>
      </c>
      <c r="G21" s="147" t="str">
        <f>IF(AND(G$3&lt;&gt;"Datum",'Ex2'!$S21&lt;&gt;""),'Ex2'!$S21,"")</f>
        <v/>
      </c>
      <c r="H21" s="147" t="str">
        <f>IF(AND(H$3&lt;&gt;"Datum",'Ex3'!$S21&lt;&gt;""),'Ex3'!$S21,"")</f>
        <v/>
      </c>
      <c r="I21" s="151" t="str">
        <f>IF(AND(I$3&lt;&gt;"Datum",'Ex4'!$S21&lt;&gt;""),'Ex4'!$S21,"")</f>
        <v/>
      </c>
      <c r="J21" s="152"/>
      <c r="K21" s="153"/>
      <c r="L21" s="154"/>
      <c r="M21" s="161" t="e">
        <f t="shared" si="2"/>
        <v>#DIV/0!</v>
      </c>
      <c r="N21" s="159" t="e">
        <f t="shared" si="1"/>
        <v>#DIV/0!</v>
      </c>
      <c r="O21" s="26" t="e">
        <f t="shared" si="3"/>
        <v>#VALUE!</v>
      </c>
      <c r="P21" s="162" t="e">
        <f t="shared" si="4"/>
        <v>#VALUE!</v>
      </c>
      <c r="Q21" s="166" t="e">
        <f t="shared" si="5"/>
        <v>#VALUE!</v>
      </c>
      <c r="R21" s="32" t="e">
        <f t="shared" si="6"/>
        <v>#VALUE!</v>
      </c>
    </row>
    <row r="22" spans="1:18" x14ac:dyDescent="0.25">
      <c r="A22" s="27">
        <f t="shared" si="7"/>
        <v>18</v>
      </c>
      <c r="B22" s="10" t="str">
        <f>IF(Start!B40&lt;&gt;"",Start!B40,"")</f>
        <v xml:space="preserve"> </v>
      </c>
      <c r="C22" s="9"/>
      <c r="D22" s="6"/>
      <c r="E22" s="150" t="str">
        <f>IF(AND(E$3&lt;&gt;"Datum",SA!$S22&lt;&gt;""),SA!$S22,"")</f>
        <v/>
      </c>
      <c r="F22" s="150" t="str">
        <f>IF(AND(F$3&lt;&gt;"Datum",'Ex1'!$S22&lt;&gt;""),'Ex1'!$S22,"")</f>
        <v/>
      </c>
      <c r="G22" s="147" t="str">
        <f>IF(AND(G$3&lt;&gt;"Datum",'Ex2'!$S22&lt;&gt;""),'Ex2'!$S22,"")</f>
        <v/>
      </c>
      <c r="H22" s="147" t="str">
        <f>IF(AND(H$3&lt;&gt;"Datum",'Ex3'!$S22&lt;&gt;""),'Ex3'!$S22,"")</f>
        <v/>
      </c>
      <c r="I22" s="151" t="str">
        <f>IF(AND(I$3&lt;&gt;"Datum",'Ex4'!$S22&lt;&gt;""),'Ex4'!$S22,"")</f>
        <v/>
      </c>
      <c r="J22" s="152"/>
      <c r="K22" s="153"/>
      <c r="L22" s="154"/>
      <c r="M22" s="161" t="e">
        <f t="shared" si="2"/>
        <v>#DIV/0!</v>
      </c>
      <c r="N22" s="159" t="e">
        <f t="shared" si="1"/>
        <v>#DIV/0!</v>
      </c>
      <c r="O22" s="26" t="e">
        <f t="shared" si="3"/>
        <v>#VALUE!</v>
      </c>
      <c r="P22" s="162" t="e">
        <f t="shared" si="4"/>
        <v>#VALUE!</v>
      </c>
      <c r="Q22" s="166" t="e">
        <f t="shared" si="5"/>
        <v>#VALUE!</v>
      </c>
      <c r="R22" s="32" t="e">
        <f t="shared" si="6"/>
        <v>#VALUE!</v>
      </c>
    </row>
    <row r="23" spans="1:18" x14ac:dyDescent="0.25">
      <c r="A23" s="27">
        <f t="shared" si="7"/>
        <v>19</v>
      </c>
      <c r="B23" s="10" t="str">
        <f>IF(Start!B41&lt;&gt;"",Start!B41,"")</f>
        <v xml:space="preserve"> </v>
      </c>
      <c r="C23" s="9"/>
      <c r="D23" s="6"/>
      <c r="E23" s="150" t="str">
        <f>IF(AND(E$3&lt;&gt;"Datum",SA!$S23&lt;&gt;""),SA!$S23,"")</f>
        <v/>
      </c>
      <c r="F23" s="150" t="str">
        <f>IF(AND(F$3&lt;&gt;"Datum",'Ex1'!$S23&lt;&gt;""),'Ex1'!$S23,"")</f>
        <v/>
      </c>
      <c r="G23" s="147" t="str">
        <f>IF(AND(G$3&lt;&gt;"Datum",'Ex2'!$S23&lt;&gt;""),'Ex2'!$S23,"")</f>
        <v/>
      </c>
      <c r="H23" s="147" t="str">
        <f>IF(AND(H$3&lt;&gt;"Datum",'Ex3'!$S23&lt;&gt;""),'Ex3'!$S23,"")</f>
        <v/>
      </c>
      <c r="I23" s="151" t="str">
        <f>IF(AND(I$3&lt;&gt;"Datum",'Ex4'!$S23&lt;&gt;""),'Ex4'!$S23,"")</f>
        <v/>
      </c>
      <c r="J23" s="152"/>
      <c r="K23" s="153"/>
      <c r="L23" s="154"/>
      <c r="M23" s="161" t="e">
        <f t="shared" si="2"/>
        <v>#DIV/0!</v>
      </c>
      <c r="N23" s="159" t="e">
        <f t="shared" si="1"/>
        <v>#DIV/0!</v>
      </c>
      <c r="O23" s="26" t="e">
        <f t="shared" si="3"/>
        <v>#VALUE!</v>
      </c>
      <c r="P23" s="162" t="e">
        <f t="shared" si="4"/>
        <v>#VALUE!</v>
      </c>
      <c r="Q23" s="166" t="e">
        <f t="shared" si="5"/>
        <v>#VALUE!</v>
      </c>
      <c r="R23" s="32" t="e">
        <f t="shared" si="6"/>
        <v>#VALUE!</v>
      </c>
    </row>
    <row r="24" spans="1:18" x14ac:dyDescent="0.25">
      <c r="A24" s="27">
        <f t="shared" si="7"/>
        <v>20</v>
      </c>
      <c r="B24" s="10" t="str">
        <f>IF(Start!B42&lt;&gt;"",Start!B42,"")</f>
        <v xml:space="preserve"> </v>
      </c>
      <c r="C24" s="9"/>
      <c r="D24" s="6"/>
      <c r="E24" s="150" t="str">
        <f>IF(AND(E$3&lt;&gt;"Datum",SA!$S24&lt;&gt;""),SA!$S24,"")</f>
        <v/>
      </c>
      <c r="F24" s="150" t="str">
        <f>IF(AND(F$3&lt;&gt;"Datum",'Ex1'!$S24&lt;&gt;""),'Ex1'!$S24,"")</f>
        <v/>
      </c>
      <c r="G24" s="147" t="str">
        <f>IF(AND(G$3&lt;&gt;"Datum",'Ex2'!$S24&lt;&gt;""),'Ex2'!$S24,"")</f>
        <v/>
      </c>
      <c r="H24" s="147" t="str">
        <f>IF(AND(H$3&lt;&gt;"Datum",'Ex3'!$S24&lt;&gt;""),'Ex3'!$S24,"")</f>
        <v/>
      </c>
      <c r="I24" s="151" t="str">
        <f>IF(AND(I$3&lt;&gt;"Datum",'Ex4'!$S24&lt;&gt;""),'Ex4'!$S24,"")</f>
        <v/>
      </c>
      <c r="J24" s="152"/>
      <c r="K24" s="153"/>
      <c r="L24" s="154"/>
      <c r="M24" s="161" t="e">
        <f t="shared" si="2"/>
        <v>#DIV/0!</v>
      </c>
      <c r="N24" s="159" t="e">
        <f t="shared" si="1"/>
        <v>#DIV/0!</v>
      </c>
      <c r="O24" s="26" t="e">
        <f t="shared" si="3"/>
        <v>#VALUE!</v>
      </c>
      <c r="P24" s="162" t="e">
        <f t="shared" si="4"/>
        <v>#VALUE!</v>
      </c>
      <c r="Q24" s="166" t="e">
        <f t="shared" si="5"/>
        <v>#VALUE!</v>
      </c>
      <c r="R24" s="32" t="e">
        <f t="shared" si="6"/>
        <v>#VALUE!</v>
      </c>
    </row>
    <row r="25" spans="1:18" x14ac:dyDescent="0.25">
      <c r="A25" s="27">
        <f t="shared" si="7"/>
        <v>21</v>
      </c>
      <c r="B25" s="10" t="str">
        <f>IF(Start!B43&lt;&gt;"",Start!B43,"")</f>
        <v xml:space="preserve"> </v>
      </c>
      <c r="C25" s="9"/>
      <c r="D25" s="6"/>
      <c r="E25" s="150" t="str">
        <f>IF(AND(E$3&lt;&gt;"Datum",SA!$S25&lt;&gt;""),SA!$S25,"")</f>
        <v/>
      </c>
      <c r="F25" s="150" t="str">
        <f>IF(AND(F$3&lt;&gt;"Datum",'Ex1'!$S25&lt;&gt;""),'Ex1'!$S25,"")</f>
        <v/>
      </c>
      <c r="G25" s="147" t="str">
        <f>IF(AND(G$3&lt;&gt;"Datum",'Ex2'!$S25&lt;&gt;""),'Ex2'!$S25,"")</f>
        <v/>
      </c>
      <c r="H25" s="147" t="str">
        <f>IF(AND(H$3&lt;&gt;"Datum",'Ex3'!$S25&lt;&gt;""),'Ex3'!$S25,"")</f>
        <v/>
      </c>
      <c r="I25" s="151" t="str">
        <f>IF(AND(I$3&lt;&gt;"Datum",'Ex4'!$S25&lt;&gt;""),'Ex4'!$S25,"")</f>
        <v/>
      </c>
      <c r="J25" s="152"/>
      <c r="K25" s="153"/>
      <c r="L25" s="154"/>
      <c r="M25" s="161" t="e">
        <f t="shared" si="2"/>
        <v>#DIV/0!</v>
      </c>
      <c r="N25" s="159" t="e">
        <f t="shared" si="1"/>
        <v>#DIV/0!</v>
      </c>
      <c r="O25" s="26" t="e">
        <f t="shared" si="3"/>
        <v>#VALUE!</v>
      </c>
      <c r="P25" s="162" t="e">
        <f t="shared" si="4"/>
        <v>#VALUE!</v>
      </c>
      <c r="Q25" s="166" t="e">
        <f t="shared" si="5"/>
        <v>#VALUE!</v>
      </c>
      <c r="R25" s="32" t="e">
        <f t="shared" si="6"/>
        <v>#VALUE!</v>
      </c>
    </row>
    <row r="26" spans="1:18" x14ac:dyDescent="0.25">
      <c r="A26" s="27">
        <f t="shared" si="7"/>
        <v>22</v>
      </c>
      <c r="B26" s="10" t="str">
        <f>IF(Start!B44&lt;&gt;"",Start!B44,"")</f>
        <v xml:space="preserve"> </v>
      </c>
      <c r="C26" s="9"/>
      <c r="D26" s="6"/>
      <c r="E26" s="150" t="str">
        <f>IF(AND(E$3&lt;&gt;"Datum",SA!$S26&lt;&gt;""),SA!$S26,"")</f>
        <v/>
      </c>
      <c r="F26" s="150" t="str">
        <f>IF(AND(F$3&lt;&gt;"Datum",'Ex1'!$S26&lt;&gt;""),'Ex1'!$S26,"")</f>
        <v/>
      </c>
      <c r="G26" s="147" t="str">
        <f>IF(AND(G$3&lt;&gt;"Datum",'Ex2'!$S26&lt;&gt;""),'Ex2'!$S26,"")</f>
        <v/>
      </c>
      <c r="H26" s="147" t="str">
        <f>IF(AND(H$3&lt;&gt;"Datum",'Ex3'!$S26&lt;&gt;""),'Ex3'!$S26,"")</f>
        <v/>
      </c>
      <c r="I26" s="151" t="str">
        <f>IF(AND(I$3&lt;&gt;"Datum",'Ex4'!$S26&lt;&gt;""),'Ex4'!$S26,"")</f>
        <v/>
      </c>
      <c r="J26" s="152"/>
      <c r="K26" s="153"/>
      <c r="L26" s="154"/>
      <c r="M26" s="161" t="e">
        <f t="shared" si="2"/>
        <v>#DIV/0!</v>
      </c>
      <c r="N26" s="159" t="e">
        <f t="shared" si="1"/>
        <v>#DIV/0!</v>
      </c>
      <c r="O26" s="26" t="e">
        <f t="shared" si="3"/>
        <v>#VALUE!</v>
      </c>
      <c r="P26" s="162" t="e">
        <f t="shared" si="4"/>
        <v>#VALUE!</v>
      </c>
      <c r="Q26" s="166" t="e">
        <f t="shared" si="5"/>
        <v>#VALUE!</v>
      </c>
      <c r="R26" s="32" t="e">
        <f t="shared" si="6"/>
        <v>#VALUE!</v>
      </c>
    </row>
    <row r="27" spans="1:18" x14ac:dyDescent="0.25">
      <c r="A27" s="27">
        <f t="shared" si="7"/>
        <v>23</v>
      </c>
      <c r="B27" s="10" t="str">
        <f>IF(Start!B45&lt;&gt;"",Start!B45,"")</f>
        <v xml:space="preserve"> </v>
      </c>
      <c r="C27" s="9"/>
      <c r="D27" s="6"/>
      <c r="E27" s="150" t="str">
        <f>IF(AND(E$3&lt;&gt;"Datum",SA!$S27&lt;&gt;""),SA!$S27,"")</f>
        <v/>
      </c>
      <c r="F27" s="150" t="str">
        <f>IF(AND(F$3&lt;&gt;"Datum",'Ex1'!$S27&lt;&gt;""),'Ex1'!$S27,"")</f>
        <v/>
      </c>
      <c r="G27" s="147" t="str">
        <f>IF(AND(G$3&lt;&gt;"Datum",'Ex2'!$S27&lt;&gt;""),'Ex2'!$S27,"")</f>
        <v/>
      </c>
      <c r="H27" s="147" t="str">
        <f>IF(AND(H$3&lt;&gt;"Datum",'Ex3'!$S27&lt;&gt;""),'Ex3'!$S27,"")</f>
        <v/>
      </c>
      <c r="I27" s="151" t="str">
        <f>IF(AND(I$3&lt;&gt;"Datum",'Ex4'!$S27&lt;&gt;""),'Ex4'!$S27,"")</f>
        <v/>
      </c>
      <c r="J27" s="152"/>
      <c r="K27" s="153"/>
      <c r="L27" s="154"/>
      <c r="M27" s="161" t="e">
        <f t="shared" si="2"/>
        <v>#DIV/0!</v>
      </c>
      <c r="N27" s="159" t="e">
        <f t="shared" si="1"/>
        <v>#DIV/0!</v>
      </c>
      <c r="O27" s="26" t="e">
        <f t="shared" si="3"/>
        <v>#VALUE!</v>
      </c>
      <c r="P27" s="162" t="e">
        <f t="shared" si="4"/>
        <v>#VALUE!</v>
      </c>
      <c r="Q27" s="166" t="e">
        <f t="shared" si="5"/>
        <v>#VALUE!</v>
      </c>
      <c r="R27" s="32" t="e">
        <f t="shared" si="6"/>
        <v>#VALUE!</v>
      </c>
    </row>
    <row r="28" spans="1:18" x14ac:dyDescent="0.25">
      <c r="A28" s="27">
        <f t="shared" si="7"/>
        <v>24</v>
      </c>
      <c r="B28" s="10" t="str">
        <f>IF(Start!B46&lt;&gt;"",Start!B46,"")</f>
        <v xml:space="preserve"> </v>
      </c>
      <c r="C28" s="9"/>
      <c r="D28" s="6"/>
      <c r="E28" s="150" t="str">
        <f>IF(AND(E$3&lt;&gt;"Datum",SA!$S28&lt;&gt;""),SA!$S28,"")</f>
        <v/>
      </c>
      <c r="F28" s="150" t="str">
        <f>IF(AND(F$3&lt;&gt;"Datum",'Ex1'!$S28&lt;&gt;""),'Ex1'!$S28,"")</f>
        <v/>
      </c>
      <c r="G28" s="147" t="str">
        <f>IF(AND(G$3&lt;&gt;"Datum",'Ex2'!$S28&lt;&gt;""),'Ex2'!$S28,"")</f>
        <v/>
      </c>
      <c r="H28" s="147" t="str">
        <f>IF(AND(H$3&lt;&gt;"Datum",'Ex3'!$S28&lt;&gt;""),'Ex3'!$S28,"")</f>
        <v/>
      </c>
      <c r="I28" s="151" t="str">
        <f>IF(AND(I$3&lt;&gt;"Datum",'Ex4'!$S28&lt;&gt;""),'Ex4'!$S28,"")</f>
        <v/>
      </c>
      <c r="J28" s="152"/>
      <c r="K28" s="153"/>
      <c r="L28" s="154"/>
      <c r="M28" s="161" t="e">
        <f t="shared" si="2"/>
        <v>#DIV/0!</v>
      </c>
      <c r="N28" s="159" t="e">
        <f t="shared" si="1"/>
        <v>#DIV/0!</v>
      </c>
      <c r="O28" s="26" t="e">
        <f t="shared" si="3"/>
        <v>#VALUE!</v>
      </c>
      <c r="P28" s="162" t="e">
        <f t="shared" si="4"/>
        <v>#VALUE!</v>
      </c>
      <c r="Q28" s="166" t="e">
        <f t="shared" si="5"/>
        <v>#VALUE!</v>
      </c>
      <c r="R28" s="32" t="e">
        <f t="shared" si="6"/>
        <v>#VALUE!</v>
      </c>
    </row>
    <row r="29" spans="1:18" x14ac:dyDescent="0.25">
      <c r="A29" s="27">
        <f t="shared" si="7"/>
        <v>25</v>
      </c>
      <c r="B29" s="10" t="str">
        <f>IF(Start!B47&lt;&gt;"",Start!B47,"")</f>
        <v xml:space="preserve"> </v>
      </c>
      <c r="C29" s="9"/>
      <c r="D29" s="6"/>
      <c r="E29" s="150" t="str">
        <f>IF(AND(E$3&lt;&gt;"Datum",SA!$S29&lt;&gt;""),SA!$S29,"")</f>
        <v/>
      </c>
      <c r="F29" s="150" t="str">
        <f>IF(AND(F$3&lt;&gt;"Datum",'Ex1'!$S29&lt;&gt;""),'Ex1'!$S29,"")</f>
        <v/>
      </c>
      <c r="G29" s="147" t="str">
        <f>IF(AND(G$3&lt;&gt;"Datum",'Ex2'!$S29&lt;&gt;""),'Ex2'!$S29,"")</f>
        <v/>
      </c>
      <c r="H29" s="147" t="str">
        <f>IF(AND(H$3&lt;&gt;"Datum",'Ex3'!$S29&lt;&gt;""),'Ex3'!$S29,"")</f>
        <v/>
      </c>
      <c r="I29" s="151" t="str">
        <f>IF(AND(I$3&lt;&gt;"Datum",'Ex4'!$S29&lt;&gt;""),'Ex4'!$S29,"")</f>
        <v/>
      </c>
      <c r="J29" s="152"/>
      <c r="K29" s="153"/>
      <c r="L29" s="154"/>
      <c r="M29" s="161" t="e">
        <f t="shared" si="2"/>
        <v>#DIV/0!</v>
      </c>
      <c r="N29" s="159" t="e">
        <f t="shared" si="1"/>
        <v>#DIV/0!</v>
      </c>
      <c r="O29" s="26" t="e">
        <f t="shared" si="3"/>
        <v>#VALUE!</v>
      </c>
      <c r="P29" s="162" t="e">
        <f t="shared" si="4"/>
        <v>#VALUE!</v>
      </c>
      <c r="Q29" s="166" t="e">
        <f t="shared" si="5"/>
        <v>#VALUE!</v>
      </c>
      <c r="R29" s="32" t="e">
        <f t="shared" si="6"/>
        <v>#VALUE!</v>
      </c>
    </row>
    <row r="30" spans="1:18" x14ac:dyDescent="0.25">
      <c r="A30" s="27">
        <f t="shared" si="7"/>
        <v>26</v>
      </c>
      <c r="B30" s="10" t="str">
        <f>IF(Start!B48&lt;&gt;"",Start!B48,"")</f>
        <v xml:space="preserve"> </v>
      </c>
      <c r="C30" s="9"/>
      <c r="D30" s="6"/>
      <c r="E30" s="150" t="str">
        <f>IF(AND(E$3&lt;&gt;"Datum",SA!$S30&lt;&gt;""),SA!$S30,"")</f>
        <v/>
      </c>
      <c r="F30" s="150" t="str">
        <f>IF(AND(F$3&lt;&gt;"Datum",'Ex1'!$S30&lt;&gt;""),'Ex1'!$S30,"")</f>
        <v/>
      </c>
      <c r="G30" s="147" t="str">
        <f>IF(AND(G$3&lt;&gt;"Datum",'Ex2'!$S30&lt;&gt;""),'Ex2'!$S30,"")</f>
        <v/>
      </c>
      <c r="H30" s="147" t="str">
        <f>IF(AND(H$3&lt;&gt;"Datum",'Ex3'!$S30&lt;&gt;""),'Ex3'!$S30,"")</f>
        <v/>
      </c>
      <c r="I30" s="151" t="str">
        <f>IF(AND(I$3&lt;&gt;"Datum",'Ex4'!$S30&lt;&gt;""),'Ex4'!$S30,"")</f>
        <v/>
      </c>
      <c r="J30" s="152"/>
      <c r="K30" s="153"/>
      <c r="L30" s="154"/>
      <c r="M30" s="161" t="e">
        <f t="shared" si="2"/>
        <v>#DIV/0!</v>
      </c>
      <c r="N30" s="159" t="e">
        <f t="shared" si="1"/>
        <v>#DIV/0!</v>
      </c>
      <c r="O30" s="26" t="e">
        <f t="shared" si="3"/>
        <v>#VALUE!</v>
      </c>
      <c r="P30" s="162" t="e">
        <f t="shared" si="4"/>
        <v>#VALUE!</v>
      </c>
      <c r="Q30" s="166" t="e">
        <f t="shared" si="5"/>
        <v>#VALUE!</v>
      </c>
      <c r="R30" s="32" t="e">
        <f t="shared" si="6"/>
        <v>#VALUE!</v>
      </c>
    </row>
    <row r="31" spans="1:18" x14ac:dyDescent="0.25">
      <c r="A31" s="27">
        <f t="shared" si="7"/>
        <v>27</v>
      </c>
      <c r="B31" s="10" t="str">
        <f>IF(Start!B49&lt;&gt;"",Start!B49,"")</f>
        <v xml:space="preserve"> </v>
      </c>
      <c r="C31" s="9"/>
      <c r="D31" s="6"/>
      <c r="E31" s="150" t="str">
        <f>IF(AND(E$3&lt;&gt;"Datum",SA!$S31&lt;&gt;""),SA!$S31,"")</f>
        <v/>
      </c>
      <c r="F31" s="150" t="str">
        <f>IF(AND(F$3&lt;&gt;"Datum",'Ex1'!$S31&lt;&gt;""),'Ex1'!$S31,"")</f>
        <v/>
      </c>
      <c r="G31" s="147" t="str">
        <f>IF(AND(G$3&lt;&gt;"Datum",'Ex2'!$S31&lt;&gt;""),'Ex2'!$S31,"")</f>
        <v/>
      </c>
      <c r="H31" s="147" t="str">
        <f>IF(AND(H$3&lt;&gt;"Datum",'Ex3'!$S31&lt;&gt;""),'Ex3'!$S31,"")</f>
        <v/>
      </c>
      <c r="I31" s="151" t="str">
        <f>IF(AND(I$3&lt;&gt;"Datum",'Ex4'!$S31&lt;&gt;""),'Ex4'!$S31,"")</f>
        <v/>
      </c>
      <c r="J31" s="152"/>
      <c r="K31" s="153"/>
      <c r="L31" s="154"/>
      <c r="M31" s="161" t="e">
        <f t="shared" si="2"/>
        <v>#DIV/0!</v>
      </c>
      <c r="N31" s="159" t="e">
        <f t="shared" si="1"/>
        <v>#DIV/0!</v>
      </c>
      <c r="O31" s="26" t="e">
        <f t="shared" si="3"/>
        <v>#VALUE!</v>
      </c>
      <c r="P31" s="162" t="e">
        <f t="shared" si="4"/>
        <v>#VALUE!</v>
      </c>
      <c r="Q31" s="166" t="e">
        <f t="shared" si="5"/>
        <v>#VALUE!</v>
      </c>
      <c r="R31" s="32" t="e">
        <f t="shared" si="6"/>
        <v>#VALUE!</v>
      </c>
    </row>
    <row r="32" spans="1:18" x14ac:dyDescent="0.25">
      <c r="A32" s="27">
        <f t="shared" si="7"/>
        <v>28</v>
      </c>
      <c r="B32" s="10" t="str">
        <f>IF(Start!B50&lt;&gt;"",Start!B50,"")</f>
        <v xml:space="preserve"> </v>
      </c>
      <c r="C32" s="9"/>
      <c r="D32" s="6"/>
      <c r="E32" s="150" t="str">
        <f>IF(AND(E$3&lt;&gt;"Datum",SA!$S32&lt;&gt;""),SA!$S32,"")</f>
        <v/>
      </c>
      <c r="F32" s="150" t="str">
        <f>IF(AND(F$3&lt;&gt;"Datum",'Ex1'!$S32&lt;&gt;""),'Ex1'!$S32,"")</f>
        <v/>
      </c>
      <c r="G32" s="147" t="str">
        <f>IF(AND(G$3&lt;&gt;"Datum",'Ex2'!$S32&lt;&gt;""),'Ex2'!$S32,"")</f>
        <v/>
      </c>
      <c r="H32" s="147" t="str">
        <f>IF(AND(H$3&lt;&gt;"Datum",'Ex3'!$S32&lt;&gt;""),'Ex3'!$S32,"")</f>
        <v/>
      </c>
      <c r="I32" s="151" t="str">
        <f>IF(AND(I$3&lt;&gt;"Datum",'Ex4'!$S32&lt;&gt;""),'Ex4'!$S32,"")</f>
        <v/>
      </c>
      <c r="J32" s="152"/>
      <c r="K32" s="153"/>
      <c r="L32" s="154"/>
      <c r="M32" s="161" t="e">
        <f t="shared" si="2"/>
        <v>#DIV/0!</v>
      </c>
      <c r="N32" s="159" t="e">
        <f t="shared" si="1"/>
        <v>#DIV/0!</v>
      </c>
      <c r="O32" s="26" t="e">
        <f t="shared" si="3"/>
        <v>#VALUE!</v>
      </c>
      <c r="P32" s="162" t="e">
        <f t="shared" si="4"/>
        <v>#VALUE!</v>
      </c>
      <c r="Q32" s="166" t="e">
        <f t="shared" si="5"/>
        <v>#VALUE!</v>
      </c>
      <c r="R32" s="32" t="e">
        <f t="shared" si="6"/>
        <v>#VALUE!</v>
      </c>
    </row>
    <row r="33" spans="1:18" x14ac:dyDescent="0.25">
      <c r="A33" s="27">
        <f t="shared" si="7"/>
        <v>29</v>
      </c>
      <c r="B33" s="10" t="str">
        <f>IF(Start!B51&lt;&gt;"",Start!B51,"")</f>
        <v xml:space="preserve"> </v>
      </c>
      <c r="C33" s="9"/>
      <c r="D33" s="6"/>
      <c r="E33" s="150" t="str">
        <f>IF(AND(E$3&lt;&gt;"Datum",SA!$S33&lt;&gt;""),SA!$S33,"")</f>
        <v/>
      </c>
      <c r="F33" s="150" t="str">
        <f>IF(AND(F$3&lt;&gt;"Datum",'Ex1'!$S33&lt;&gt;""),'Ex1'!$S33,"")</f>
        <v/>
      </c>
      <c r="G33" s="147" t="str">
        <f>IF(AND(G$3&lt;&gt;"Datum",'Ex2'!$S33&lt;&gt;""),'Ex2'!$S33,"")</f>
        <v/>
      </c>
      <c r="H33" s="147" t="str">
        <f>IF(AND(H$3&lt;&gt;"Datum",'Ex3'!$S33&lt;&gt;""),'Ex3'!$S33,"")</f>
        <v/>
      </c>
      <c r="I33" s="151" t="str">
        <f>IF(AND(I$3&lt;&gt;"Datum",'Ex4'!$S33&lt;&gt;""),'Ex4'!$S33,"")</f>
        <v/>
      </c>
      <c r="J33" s="152"/>
      <c r="K33" s="153"/>
      <c r="L33" s="154"/>
      <c r="M33" s="161" t="e">
        <f t="shared" si="2"/>
        <v>#DIV/0!</v>
      </c>
      <c r="N33" s="159" t="e">
        <f t="shared" si="1"/>
        <v>#DIV/0!</v>
      </c>
      <c r="O33" s="26" t="e">
        <f t="shared" si="3"/>
        <v>#VALUE!</v>
      </c>
      <c r="P33" s="162" t="e">
        <f t="shared" si="4"/>
        <v>#VALUE!</v>
      </c>
      <c r="Q33" s="166" t="e">
        <f t="shared" si="5"/>
        <v>#VALUE!</v>
      </c>
      <c r="R33" s="32" t="e">
        <f t="shared" si="6"/>
        <v>#VALUE!</v>
      </c>
    </row>
    <row r="34" spans="1:18" x14ac:dyDescent="0.25">
      <c r="A34" s="27">
        <f t="shared" si="7"/>
        <v>30</v>
      </c>
      <c r="B34" s="10" t="str">
        <f>IF(Start!B52&lt;&gt;"",Start!B52,"")</f>
        <v xml:space="preserve"> </v>
      </c>
      <c r="C34" s="9"/>
      <c r="D34" s="6"/>
      <c r="E34" s="150" t="str">
        <f>IF(AND(E$3&lt;&gt;"Datum",SA!$S34&lt;&gt;""),SA!$S34,"")</f>
        <v/>
      </c>
      <c r="F34" s="150" t="str">
        <f>IF(AND(F$3&lt;&gt;"Datum",'Ex1'!$S34&lt;&gt;""),'Ex1'!$S34,"")</f>
        <v/>
      </c>
      <c r="G34" s="147" t="str">
        <f>IF(AND(G$3&lt;&gt;"Datum",'Ex2'!$S34&lt;&gt;""),'Ex2'!$S34,"")</f>
        <v/>
      </c>
      <c r="H34" s="147" t="str">
        <f>IF(AND(H$3&lt;&gt;"Datum",'Ex3'!$S34&lt;&gt;""),'Ex3'!$S34,"")</f>
        <v/>
      </c>
      <c r="I34" s="151" t="str">
        <f>IF(AND(I$3&lt;&gt;"Datum",'Ex4'!$S34&lt;&gt;""),'Ex4'!$S34,"")</f>
        <v/>
      </c>
      <c r="J34" s="152"/>
      <c r="K34" s="153"/>
      <c r="L34" s="154"/>
      <c r="M34" s="161" t="e">
        <f t="shared" si="2"/>
        <v>#DIV/0!</v>
      </c>
      <c r="N34" s="159" t="e">
        <f t="shared" si="1"/>
        <v>#DIV/0!</v>
      </c>
      <c r="O34" s="26" t="e">
        <f t="shared" si="3"/>
        <v>#VALUE!</v>
      </c>
      <c r="P34" s="162" t="e">
        <f t="shared" si="4"/>
        <v>#VALUE!</v>
      </c>
      <c r="Q34" s="166" t="e">
        <f t="shared" si="5"/>
        <v>#VALUE!</v>
      </c>
      <c r="R34" s="32" t="e">
        <f t="shared" si="6"/>
        <v>#VALUE!</v>
      </c>
    </row>
    <row r="35" spans="1:18" x14ac:dyDescent="0.25">
      <c r="A35" s="27">
        <f t="shared" si="7"/>
        <v>31</v>
      </c>
      <c r="B35" s="10" t="str">
        <f>IF(Start!B53&lt;&gt;"",Start!B53,"")</f>
        <v xml:space="preserve"> </v>
      </c>
      <c r="C35" s="9"/>
      <c r="D35" s="6"/>
      <c r="E35" s="150" t="str">
        <f>IF(AND(E$3&lt;&gt;"Datum",SA!$S35&lt;&gt;""),SA!$S35,"")</f>
        <v/>
      </c>
      <c r="F35" s="150" t="str">
        <f>IF(AND(F$3&lt;&gt;"Datum",'Ex1'!$S35&lt;&gt;""),'Ex1'!$S35,"")</f>
        <v/>
      </c>
      <c r="G35" s="147" t="str">
        <f>IF(AND(G$3&lt;&gt;"Datum",'Ex2'!$S35&lt;&gt;""),'Ex2'!$S35,"")</f>
        <v/>
      </c>
      <c r="H35" s="147" t="str">
        <f>IF(AND(H$3&lt;&gt;"Datum",'Ex3'!$S35&lt;&gt;""),'Ex3'!$S35,"")</f>
        <v/>
      </c>
      <c r="I35" s="151" t="str">
        <f>IF(AND(I$3&lt;&gt;"Datum",'Ex4'!$S35&lt;&gt;""),'Ex4'!$S35,"")</f>
        <v/>
      </c>
      <c r="J35" s="152"/>
      <c r="K35" s="153"/>
      <c r="L35" s="154"/>
      <c r="M35" s="161" t="e">
        <f t="shared" si="2"/>
        <v>#DIV/0!</v>
      </c>
      <c r="N35" s="159" t="e">
        <f t="shared" si="1"/>
        <v>#DIV/0!</v>
      </c>
      <c r="O35" s="26" t="e">
        <f t="shared" si="3"/>
        <v>#VALUE!</v>
      </c>
      <c r="P35" s="162" t="e">
        <f t="shared" si="4"/>
        <v>#VALUE!</v>
      </c>
      <c r="Q35" s="166" t="e">
        <f t="shared" si="5"/>
        <v>#VALUE!</v>
      </c>
      <c r="R35" s="32" t="e">
        <f t="shared" si="6"/>
        <v>#VALUE!</v>
      </c>
    </row>
    <row r="36" spans="1:18" x14ac:dyDescent="0.25">
      <c r="A36" s="27">
        <f t="shared" si="7"/>
        <v>32</v>
      </c>
      <c r="B36" s="10" t="str">
        <f>IF(Start!B54&lt;&gt;"",Start!B54,"")</f>
        <v xml:space="preserve"> </v>
      </c>
      <c r="C36" s="9"/>
      <c r="D36" s="6"/>
      <c r="E36" s="150" t="str">
        <f>IF(AND(E$3&lt;&gt;"Datum",SA!$S36&lt;&gt;""),SA!$S36,"")</f>
        <v/>
      </c>
      <c r="F36" s="150" t="str">
        <f>IF(AND(F$3&lt;&gt;"Datum",'Ex1'!$S36&lt;&gt;""),'Ex1'!$S36,"")</f>
        <v/>
      </c>
      <c r="G36" s="147" t="str">
        <f>IF(AND(G$3&lt;&gt;"Datum",'Ex2'!$S36&lt;&gt;""),'Ex2'!$S36,"")</f>
        <v/>
      </c>
      <c r="H36" s="147" t="str">
        <f>IF(AND(H$3&lt;&gt;"Datum",'Ex3'!$S36&lt;&gt;""),'Ex3'!$S36,"")</f>
        <v/>
      </c>
      <c r="I36" s="151" t="str">
        <f>IF(AND(I$3&lt;&gt;"Datum",'Ex4'!$S36&lt;&gt;""),'Ex4'!$S36,"")</f>
        <v/>
      </c>
      <c r="J36" s="152"/>
      <c r="K36" s="153"/>
      <c r="L36" s="154"/>
      <c r="M36" s="161" t="e">
        <f t="shared" si="2"/>
        <v>#DIV/0!</v>
      </c>
      <c r="N36" s="159" t="e">
        <f t="shared" si="1"/>
        <v>#DIV/0!</v>
      </c>
      <c r="O36" s="26" t="e">
        <f t="shared" si="3"/>
        <v>#VALUE!</v>
      </c>
      <c r="P36" s="162" t="e">
        <f t="shared" si="4"/>
        <v>#VALUE!</v>
      </c>
      <c r="Q36" s="166" t="e">
        <f t="shared" si="5"/>
        <v>#VALUE!</v>
      </c>
      <c r="R36" s="32" t="e">
        <f t="shared" si="6"/>
        <v>#VALUE!</v>
      </c>
    </row>
    <row r="37" spans="1:18" x14ac:dyDescent="0.25">
      <c r="A37" s="27">
        <f t="shared" si="7"/>
        <v>33</v>
      </c>
      <c r="B37" s="10" t="str">
        <f>IF(Start!B55&lt;&gt;"",Start!B55,"")</f>
        <v xml:space="preserve"> </v>
      </c>
      <c r="C37" s="9"/>
      <c r="D37" s="6"/>
      <c r="E37" s="150" t="str">
        <f>IF(AND(E$3&lt;&gt;"Datum",SA!$S37&lt;&gt;""),SA!$S37,"")</f>
        <v/>
      </c>
      <c r="F37" s="150" t="str">
        <f>IF(AND(F$3&lt;&gt;"Datum",'Ex1'!$S37&lt;&gt;""),'Ex1'!$S37,"")</f>
        <v/>
      </c>
      <c r="G37" s="147" t="str">
        <f>IF(AND(G$3&lt;&gt;"Datum",'Ex2'!$S37&lt;&gt;""),'Ex2'!$S37,"")</f>
        <v/>
      </c>
      <c r="H37" s="147" t="str">
        <f>IF(AND(H$3&lt;&gt;"Datum",'Ex3'!$S37&lt;&gt;""),'Ex3'!$S37,"")</f>
        <v/>
      </c>
      <c r="I37" s="151" t="str">
        <f>IF(AND(I$3&lt;&gt;"Datum",'Ex4'!$S37&lt;&gt;""),'Ex4'!$S37,"")</f>
        <v/>
      </c>
      <c r="J37" s="152"/>
      <c r="K37" s="153"/>
      <c r="L37" s="154"/>
      <c r="M37" s="161" t="e">
        <f t="shared" si="2"/>
        <v>#DIV/0!</v>
      </c>
      <c r="N37" s="159" t="e">
        <f t="shared" si="1"/>
        <v>#DIV/0!</v>
      </c>
      <c r="O37" s="26" t="e">
        <f t="shared" si="3"/>
        <v>#VALUE!</v>
      </c>
      <c r="P37" s="162" t="e">
        <f t="shared" si="4"/>
        <v>#VALUE!</v>
      </c>
      <c r="Q37" s="166" t="e">
        <f t="shared" si="5"/>
        <v>#VALUE!</v>
      </c>
      <c r="R37" s="32" t="e">
        <f t="shared" si="6"/>
        <v>#VALUE!</v>
      </c>
    </row>
    <row r="38" spans="1:18" x14ac:dyDescent="0.25">
      <c r="A38" s="27">
        <f t="shared" si="7"/>
        <v>34</v>
      </c>
      <c r="B38" s="10" t="str">
        <f>IF(Start!B56&lt;&gt;"",Start!B56,"")</f>
        <v xml:space="preserve"> </v>
      </c>
      <c r="C38" s="9"/>
      <c r="D38" s="6"/>
      <c r="E38" s="150" t="str">
        <f>IF(AND(E$3&lt;&gt;"Datum",SA!$S38&lt;&gt;""),SA!$S38,"")</f>
        <v/>
      </c>
      <c r="F38" s="150" t="str">
        <f>IF(AND(F$3&lt;&gt;"Datum",'Ex1'!$S38&lt;&gt;""),'Ex1'!$S38,"")</f>
        <v/>
      </c>
      <c r="G38" s="147" t="str">
        <f>IF(AND(G$3&lt;&gt;"Datum",'Ex2'!$S38&lt;&gt;""),'Ex2'!$S38,"")</f>
        <v/>
      </c>
      <c r="H38" s="147" t="str">
        <f>IF(AND(H$3&lt;&gt;"Datum",'Ex3'!$S38&lt;&gt;""),'Ex3'!$S38,"")</f>
        <v/>
      </c>
      <c r="I38" s="151" t="str">
        <f>IF(AND(I$3&lt;&gt;"Datum",'Ex4'!$S38&lt;&gt;""),'Ex4'!$S38,"")</f>
        <v/>
      </c>
      <c r="J38" s="152"/>
      <c r="K38" s="153"/>
      <c r="L38" s="154"/>
      <c r="M38" s="161" t="e">
        <f t="shared" si="2"/>
        <v>#DIV/0!</v>
      </c>
      <c r="N38" s="159" t="e">
        <f t="shared" si="1"/>
        <v>#DIV/0!</v>
      </c>
      <c r="O38" s="26" t="e">
        <f t="shared" si="3"/>
        <v>#VALUE!</v>
      </c>
      <c r="P38" s="162" t="e">
        <f t="shared" si="4"/>
        <v>#VALUE!</v>
      </c>
      <c r="Q38" s="166" t="e">
        <f t="shared" si="5"/>
        <v>#VALUE!</v>
      </c>
      <c r="R38" s="32" t="e">
        <f t="shared" si="6"/>
        <v>#VALUE!</v>
      </c>
    </row>
    <row r="39" spans="1:18" x14ac:dyDescent="0.25">
      <c r="A39" s="27">
        <f t="shared" si="7"/>
        <v>35</v>
      </c>
      <c r="B39" s="10" t="str">
        <f>IF(Start!B57&lt;&gt;"",Start!B57,"")</f>
        <v xml:space="preserve"> </v>
      </c>
      <c r="C39" s="20"/>
      <c r="D39" s="7"/>
      <c r="E39" s="150" t="str">
        <f>IF(AND(E$3&lt;&gt;"Datum",SA!$S39&lt;&gt;""),SA!$S39,"")</f>
        <v/>
      </c>
      <c r="F39" s="150" t="str">
        <f>IF(AND(F$3&lt;&gt;"Datum",'Ex1'!$S39&lt;&gt;""),'Ex1'!$S39,"")</f>
        <v/>
      </c>
      <c r="G39" s="147" t="str">
        <f>IF(AND(G$3&lt;&gt;"Datum",'Ex2'!$S39&lt;&gt;""),'Ex2'!$S39,"")</f>
        <v/>
      </c>
      <c r="H39" s="147" t="str">
        <f>IF(AND(H$3&lt;&gt;"Datum",'Ex3'!$S39&lt;&gt;""),'Ex3'!$S39,"")</f>
        <v/>
      </c>
      <c r="I39" s="151" t="str">
        <f>IF(AND(I$3&lt;&gt;"Datum",'Ex4'!$S39&lt;&gt;""),'Ex4'!$S39,"")</f>
        <v/>
      </c>
      <c r="J39" s="155"/>
      <c r="K39" s="156"/>
      <c r="L39" s="157"/>
      <c r="M39" s="161" t="e">
        <f t="shared" si="2"/>
        <v>#DIV/0!</v>
      </c>
      <c r="N39" s="159" t="e">
        <f t="shared" si="1"/>
        <v>#DIV/0!</v>
      </c>
      <c r="O39" s="26" t="e">
        <f t="shared" si="3"/>
        <v>#VALUE!</v>
      </c>
      <c r="P39" s="162" t="e">
        <f t="shared" si="4"/>
        <v>#VALUE!</v>
      </c>
      <c r="Q39" s="166" t="e">
        <f t="shared" si="5"/>
        <v>#VALUE!</v>
      </c>
      <c r="R39" s="32" t="e">
        <f t="shared" si="6"/>
        <v>#VALUE!</v>
      </c>
    </row>
    <row r="40" spans="1:18" x14ac:dyDescent="0.25">
      <c r="A40" s="27">
        <f t="shared" si="7"/>
        <v>36</v>
      </c>
      <c r="B40" s="10" t="str">
        <f>IF(Start!B58&lt;&gt;"",Start!B58,"")</f>
        <v xml:space="preserve"> </v>
      </c>
      <c r="C40" s="20"/>
      <c r="D40" s="7"/>
      <c r="E40" s="150" t="str">
        <f>IF(AND(E$3&lt;&gt;"Datum",SA!$S40&lt;&gt;""),SA!$S40,"")</f>
        <v/>
      </c>
      <c r="F40" s="150" t="str">
        <f>IF(AND(F$3&lt;&gt;"Datum",'Ex1'!$S40&lt;&gt;""),'Ex1'!$S40,"")</f>
        <v/>
      </c>
      <c r="G40" s="147" t="str">
        <f>IF(AND(G$3&lt;&gt;"Datum",'Ex2'!$S40&lt;&gt;""),'Ex2'!$S40,"")</f>
        <v/>
      </c>
      <c r="H40" s="147" t="str">
        <f>IF(AND(H$3&lt;&gt;"Datum",'Ex3'!$S40&lt;&gt;""),'Ex3'!$S40,"")</f>
        <v/>
      </c>
      <c r="I40" s="151" t="str">
        <f>IF(AND(I$3&lt;&gt;"Datum",'Ex4'!$S40&lt;&gt;""),'Ex4'!$S40,"")</f>
        <v/>
      </c>
      <c r="J40" s="155"/>
      <c r="K40" s="156"/>
      <c r="L40" s="157"/>
      <c r="M40" s="161" t="e">
        <f t="shared" si="2"/>
        <v>#DIV/0!</v>
      </c>
      <c r="N40" s="159" t="e">
        <f t="shared" si="1"/>
        <v>#DIV/0!</v>
      </c>
      <c r="O40" s="26" t="e">
        <f t="shared" si="3"/>
        <v>#VALUE!</v>
      </c>
      <c r="P40" s="162" t="e">
        <f t="shared" si="4"/>
        <v>#VALUE!</v>
      </c>
      <c r="Q40" s="166" t="e">
        <f t="shared" si="5"/>
        <v>#VALUE!</v>
      </c>
      <c r="R40" s="32" t="e">
        <f t="shared" si="6"/>
        <v>#VALUE!</v>
      </c>
    </row>
    <row r="41" spans="1:18" ht="12.6" thickBot="1" x14ac:dyDescent="0.3">
      <c r="A41" s="27">
        <f t="shared" si="7"/>
        <v>37</v>
      </c>
      <c r="B41" s="10" t="str">
        <f>IF(Start!B59&lt;&gt;"",Start!B59,"")</f>
        <v xml:space="preserve"> </v>
      </c>
      <c r="C41" s="20"/>
      <c r="D41" s="7"/>
      <c r="E41" s="158" t="str">
        <f>IF(AND(E$3&lt;&gt;"Datum",SA!$S41&lt;&gt;""),SA!$S41,"")</f>
        <v/>
      </c>
      <c r="F41" s="150" t="str">
        <f>IF(AND(F$3&lt;&gt;"Datum",'Ex1'!$S41&lt;&gt;""),'Ex1'!$S41,"")</f>
        <v/>
      </c>
      <c r="G41" s="147" t="str">
        <f>IF(AND(G$3&lt;&gt;"Datum",'Ex2'!$S41&lt;&gt;""),'Ex2'!$S41,"")</f>
        <v/>
      </c>
      <c r="H41" s="147" t="str">
        <f>IF(AND(H$3&lt;&gt;"Datum",'Ex3'!$S41&lt;&gt;""),'Ex3'!$S41,"")</f>
        <v/>
      </c>
      <c r="I41" s="151" t="str">
        <f>IF(AND(I$3&lt;&gt;"Datum",'Ex4'!$S41&lt;&gt;""),'Ex4'!$S41,"")</f>
        <v/>
      </c>
      <c r="J41" s="155"/>
      <c r="K41" s="156"/>
      <c r="L41" s="157"/>
      <c r="M41" s="161" t="e">
        <f t="shared" si="2"/>
        <v>#DIV/0!</v>
      </c>
      <c r="N41" s="160" t="e">
        <f t="shared" si="1"/>
        <v>#DIV/0!</v>
      </c>
      <c r="O41" s="26" t="e">
        <f t="shared" si="3"/>
        <v>#VALUE!</v>
      </c>
      <c r="P41" s="162" t="e">
        <f t="shared" si="4"/>
        <v>#VALUE!</v>
      </c>
      <c r="Q41" s="166" t="e">
        <f t="shared" si="5"/>
        <v>#VALUE!</v>
      </c>
      <c r="R41" s="32" t="e">
        <f t="shared" si="6"/>
        <v>#VALUE!</v>
      </c>
    </row>
    <row r="42" spans="1:18" x14ac:dyDescent="0.25">
      <c r="A42" s="21"/>
      <c r="B42" s="22" t="s">
        <v>3</v>
      </c>
      <c r="C42" s="99" t="e">
        <f t="shared" ref="C42:Q42" si="8">AVERAGE(C5:C41)</f>
        <v>#DIV/0!</v>
      </c>
      <c r="D42" s="100" t="e">
        <f t="shared" si="8"/>
        <v>#DIV/0!</v>
      </c>
      <c r="E42" s="23" t="e">
        <f t="shared" si="8"/>
        <v>#DIV/0!</v>
      </c>
      <c r="F42" s="23" t="e">
        <f t="shared" si="8"/>
        <v>#DIV/0!</v>
      </c>
      <c r="G42" s="24" t="e">
        <f t="shared" si="8"/>
        <v>#DIV/0!</v>
      </c>
      <c r="H42" s="24" t="e">
        <f t="shared" si="8"/>
        <v>#DIV/0!</v>
      </c>
      <c r="I42" s="141" t="e">
        <f t="shared" si="8"/>
        <v>#DIV/0!</v>
      </c>
      <c r="J42" s="139" t="e">
        <f t="shared" si="8"/>
        <v>#DIV/0!</v>
      </c>
      <c r="K42" s="24" t="e">
        <f t="shared" si="8"/>
        <v>#DIV/0!</v>
      </c>
      <c r="L42" s="142" t="e">
        <f t="shared" si="8"/>
        <v>#DIV/0!</v>
      </c>
      <c r="M42" s="143" t="e">
        <f>AVERAGE(M5:M41)</f>
        <v>#DIV/0!</v>
      </c>
      <c r="N42" s="25" t="e">
        <f t="shared" si="8"/>
        <v>#DIV/0!</v>
      </c>
      <c r="O42" s="164" t="e">
        <f t="shared" si="8"/>
        <v>#VALUE!</v>
      </c>
      <c r="P42" s="163" t="e">
        <f t="shared" si="8"/>
        <v>#VALUE!</v>
      </c>
      <c r="Q42" s="167" t="e">
        <f t="shared" si="8"/>
        <v>#VALUE!</v>
      </c>
    </row>
    <row r="44" spans="1:18" x14ac:dyDescent="0.25">
      <c r="B44" s="2"/>
    </row>
  </sheetData>
  <mergeCells count="5">
    <mergeCell ref="J3:L3"/>
    <mergeCell ref="F2:N2"/>
    <mergeCell ref="E1:F1"/>
    <mergeCell ref="M3:M4"/>
    <mergeCell ref="N3:N4"/>
  </mergeCells>
  <conditionalFormatting sqref="A5:Q41">
    <cfRule type="expression" dxfId="7" priority="4">
      <formula>ISEVEN($A5)</formula>
    </cfRule>
  </conditionalFormatting>
  <conditionalFormatting sqref="O5:O41">
    <cfRule type="expression" dxfId="6" priority="3">
      <formula>AND((O5-INT(O5)&gt;0.5),(O5-INT(O5)&lt;0.57))</formula>
    </cfRule>
  </conditionalFormatting>
  <conditionalFormatting sqref="P5:Q41">
    <cfRule type="expression" dxfId="5" priority="1">
      <formula>AND($B5&lt;&gt;"",$O5&lt;4)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T84"/>
  <sheetViews>
    <sheetView topLeftCell="A58" workbookViewId="0">
      <selection activeCell="P60" sqref="P60"/>
    </sheetView>
  </sheetViews>
  <sheetFormatPr baseColWidth="10" defaultRowHeight="14.4" x14ac:dyDescent="0.3"/>
  <cols>
    <col min="1" max="1" width="4.33203125" customWidth="1"/>
    <col min="2" max="2" width="19.44140625" customWidth="1"/>
    <col min="3" max="17" width="4" customWidth="1"/>
    <col min="18" max="18" width="5.44140625" customWidth="1"/>
    <col min="19" max="19" width="4.33203125" customWidth="1"/>
    <col min="20" max="20" width="5" customWidth="1"/>
  </cols>
  <sheetData>
    <row r="1" spans="1:20" ht="15.6" x14ac:dyDescent="0.3">
      <c r="B1" s="36" t="str">
        <f>Klasse</f>
        <v>m1</v>
      </c>
      <c r="C1" s="93" t="str">
        <f>Kurshalbjahr</f>
        <v>11-1</v>
      </c>
      <c r="H1" s="59" t="str">
        <f>Lehrkraft</f>
        <v>Schienle J., OStR</v>
      </c>
      <c r="Q1" s="191" t="s">
        <v>29</v>
      </c>
      <c r="R1" s="191"/>
      <c r="S1" s="191"/>
    </row>
    <row r="2" spans="1:20" ht="15.6" x14ac:dyDescent="0.3">
      <c r="H2" s="37" t="str">
        <f>"Schulaufgabe im Fach "&amp;Fach</f>
        <v>Schulaufgabe im Fach Mathematik</v>
      </c>
    </row>
    <row r="3" spans="1:20" ht="15" thickBot="1" x14ac:dyDescent="0.35">
      <c r="A3" s="1" t="s">
        <v>1</v>
      </c>
      <c r="B3" s="38" t="s">
        <v>23</v>
      </c>
      <c r="C3" s="39" t="s">
        <v>30</v>
      </c>
      <c r="D3" s="40" t="s">
        <v>31</v>
      </c>
      <c r="E3" s="40" t="s">
        <v>32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24</v>
      </c>
      <c r="R3" s="42" t="s">
        <v>25</v>
      </c>
      <c r="S3" s="41" t="s">
        <v>51</v>
      </c>
      <c r="T3" s="43" t="s">
        <v>8</v>
      </c>
    </row>
    <row r="4" spans="1:20" ht="13.5" customHeight="1" x14ac:dyDescent="0.3">
      <c r="B4" s="44" t="s">
        <v>26</v>
      </c>
      <c r="C4" s="45">
        <v>5</v>
      </c>
      <c r="D4" s="12">
        <v>2</v>
      </c>
      <c r="E4" s="12">
        <v>3</v>
      </c>
      <c r="F4" s="12">
        <v>39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0">
        <v>0</v>
      </c>
      <c r="R4" s="46">
        <f t="shared" ref="R4" si="0">SUM(C4:Q4)</f>
        <v>49</v>
      </c>
      <c r="S4" s="5"/>
    </row>
    <row r="5" spans="1:20" ht="13.5" customHeight="1" x14ac:dyDescent="0.3">
      <c r="A5" s="1">
        <v>1</v>
      </c>
      <c r="B5" s="60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105">
        <f>IF($B5&lt;&gt;"",IF(R5&gt;=$G$59,$D$59,IF(R5&gt;=$G$60,$D$60,IF(R5&gt;=$G$61,$D$61,IF(R5&gt;=$G$62,$D$62,IF(R5&gt;=$G$63,$D$63,IF(R5&gt;=$G$64,$D$64,IF(R5&gt;=$G$65,$D$65,IF(R5&gt;=$G$66,$D$66,IF(R5&gt;=$G$67,$D$67,IF(R5&gt;=$G$68,$D$68,IF(R5&gt;=$G$69,$D$69,IF(R5&gt;=$G$70,$D$70,IF(R5&gt;=$G$71,$D$71,IF(R5&gt;=$G$72,$D$72,IF(R5&gt;=$G$73,$D$73,$D$74))))))))))))))),"")</f>
        <v>0</v>
      </c>
      <c r="T5" s="131">
        <f>IF(S5="","",IF(S5=0,6,INT((17-S5)/3*100)/100))</f>
        <v>6</v>
      </c>
    </row>
    <row r="6" spans="1:20" ht="13.5" customHeight="1" x14ac:dyDescent="0.3">
      <c r="A6" s="1">
        <f>A5+1</f>
        <v>2</v>
      </c>
      <c r="B6" s="61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1" si="1">IF($B6&lt;&gt;"",SUM(C6:Q6),"")</f>
        <v>0</v>
      </c>
      <c r="S6" s="105">
        <f t="shared" ref="S6:S41" si="2">IF($B6&lt;&gt;"",IF(R6&gt;=$G$59,$D$59,IF(R6&gt;=$G$60,$D$60,IF(R6&gt;=$G$61,$D$61,IF(R6&gt;=$G$62,$D$62,IF(R6&gt;=$G$63,$D$63,IF(R6&gt;=$G$64,$D$64,IF(R6&gt;=$G$65,$D$65,IF(R6&gt;=$G$66,$D$66,IF(R6&gt;=$G$67,$D$67,IF(R6&gt;=$G$68,$D$68,IF(R6&gt;=$G$69,$D$69,IF(R6&gt;=$G$70,$D$70,IF(R6&gt;=$G$71,$D$71,IF(R6&gt;=$G$72,$D$72,IF(R6&gt;=$G$73,$D$73,$D$74))))))))))))))),"")</f>
        <v>0</v>
      </c>
      <c r="T6" s="131">
        <f t="shared" ref="T6:T41" si="3">IF(S6="","",IF(S6=0,6,INT((17-S6)/3*100)/100))</f>
        <v>6</v>
      </c>
    </row>
    <row r="7" spans="1:20" ht="13.5" customHeight="1" x14ac:dyDescent="0.3">
      <c r="A7" s="1">
        <f t="shared" ref="A7:A41" si="4">A6+1</f>
        <v>3</v>
      </c>
      <c r="B7" s="61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105">
        <f t="shared" si="2"/>
        <v>0</v>
      </c>
      <c r="T7" s="131">
        <f t="shared" si="3"/>
        <v>6</v>
      </c>
    </row>
    <row r="8" spans="1:20" ht="13.5" customHeight="1" x14ac:dyDescent="0.3">
      <c r="A8" s="1">
        <f t="shared" si="4"/>
        <v>4</v>
      </c>
      <c r="B8" s="61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105">
        <f t="shared" si="2"/>
        <v>0</v>
      </c>
      <c r="T8" s="131">
        <f t="shared" si="3"/>
        <v>6</v>
      </c>
    </row>
    <row r="9" spans="1:20" ht="13.5" customHeight="1" x14ac:dyDescent="0.3">
      <c r="A9" s="1">
        <f t="shared" si="4"/>
        <v>5</v>
      </c>
      <c r="B9" s="61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105">
        <f t="shared" si="2"/>
        <v>0</v>
      </c>
      <c r="T9" s="131">
        <f t="shared" si="3"/>
        <v>6</v>
      </c>
    </row>
    <row r="10" spans="1:20" ht="13.5" customHeight="1" x14ac:dyDescent="0.3">
      <c r="A10" s="1">
        <f t="shared" si="4"/>
        <v>6</v>
      </c>
      <c r="B10" s="61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105">
        <f t="shared" si="2"/>
        <v>0</v>
      </c>
      <c r="T10" s="131">
        <f t="shared" si="3"/>
        <v>6</v>
      </c>
    </row>
    <row r="11" spans="1:20" ht="13.5" customHeight="1" x14ac:dyDescent="0.3">
      <c r="A11" s="1">
        <f t="shared" si="4"/>
        <v>7</v>
      </c>
      <c r="B11" s="61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105">
        <f t="shared" si="2"/>
        <v>0</v>
      </c>
      <c r="T11" s="131">
        <f t="shared" si="3"/>
        <v>6</v>
      </c>
    </row>
    <row r="12" spans="1:20" ht="13.5" customHeight="1" x14ac:dyDescent="0.3">
      <c r="A12" s="1">
        <f t="shared" si="4"/>
        <v>8</v>
      </c>
      <c r="B12" s="61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105">
        <f t="shared" si="2"/>
        <v>0</v>
      </c>
      <c r="T12" s="131">
        <f t="shared" si="3"/>
        <v>6</v>
      </c>
    </row>
    <row r="13" spans="1:20" ht="13.5" customHeight="1" x14ac:dyDescent="0.3">
      <c r="A13" s="1">
        <f t="shared" si="4"/>
        <v>9</v>
      </c>
      <c r="B13" s="61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105">
        <f t="shared" si="2"/>
        <v>0</v>
      </c>
      <c r="T13" s="131">
        <f t="shared" si="3"/>
        <v>6</v>
      </c>
    </row>
    <row r="14" spans="1:20" ht="13.5" customHeight="1" x14ac:dyDescent="0.3">
      <c r="A14" s="1">
        <f t="shared" si="4"/>
        <v>10</v>
      </c>
      <c r="B14" s="61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105">
        <f t="shared" si="2"/>
        <v>0</v>
      </c>
      <c r="T14" s="131">
        <f t="shared" si="3"/>
        <v>6</v>
      </c>
    </row>
    <row r="15" spans="1:20" ht="13.5" customHeight="1" x14ac:dyDescent="0.3">
      <c r="A15" s="1">
        <f t="shared" si="4"/>
        <v>11</v>
      </c>
      <c r="B15" s="61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105">
        <f t="shared" si="2"/>
        <v>0</v>
      </c>
      <c r="T15" s="131">
        <f t="shared" si="3"/>
        <v>6</v>
      </c>
    </row>
    <row r="16" spans="1:20" ht="13.5" customHeight="1" x14ac:dyDescent="0.3">
      <c r="A16" s="1">
        <f t="shared" si="4"/>
        <v>12</v>
      </c>
      <c r="B16" s="61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105">
        <f t="shared" si="2"/>
        <v>0</v>
      </c>
      <c r="T16" s="131">
        <f t="shared" si="3"/>
        <v>6</v>
      </c>
    </row>
    <row r="17" spans="1:20" ht="13.5" customHeight="1" x14ac:dyDescent="0.3">
      <c r="A17" s="1">
        <f t="shared" si="4"/>
        <v>13</v>
      </c>
      <c r="B17" s="61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105">
        <f t="shared" si="2"/>
        <v>0</v>
      </c>
      <c r="T17" s="131">
        <f t="shared" si="3"/>
        <v>6</v>
      </c>
    </row>
    <row r="18" spans="1:20" ht="13.5" customHeight="1" x14ac:dyDescent="0.3">
      <c r="A18" s="1">
        <f t="shared" si="4"/>
        <v>14</v>
      </c>
      <c r="B18" s="61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105">
        <f t="shared" si="2"/>
        <v>0</v>
      </c>
      <c r="T18" s="131">
        <f t="shared" si="3"/>
        <v>6</v>
      </c>
    </row>
    <row r="19" spans="1:20" ht="13.5" customHeight="1" x14ac:dyDescent="0.3">
      <c r="A19" s="1">
        <f t="shared" si="4"/>
        <v>15</v>
      </c>
      <c r="B19" s="61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105">
        <f t="shared" si="2"/>
        <v>0</v>
      </c>
      <c r="T19" s="131">
        <f t="shared" si="3"/>
        <v>6</v>
      </c>
    </row>
    <row r="20" spans="1:20" ht="13.5" customHeight="1" x14ac:dyDescent="0.3">
      <c r="A20" s="1">
        <f t="shared" si="4"/>
        <v>16</v>
      </c>
      <c r="B20" s="61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105">
        <f t="shared" si="2"/>
        <v>0</v>
      </c>
      <c r="T20" s="131">
        <f t="shared" si="3"/>
        <v>6</v>
      </c>
    </row>
    <row r="21" spans="1:20" ht="13.5" customHeight="1" x14ac:dyDescent="0.3">
      <c r="A21" s="1">
        <f t="shared" si="4"/>
        <v>17</v>
      </c>
      <c r="B21" s="61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105">
        <f t="shared" si="2"/>
        <v>0</v>
      </c>
      <c r="T21" s="131">
        <f t="shared" si="3"/>
        <v>6</v>
      </c>
    </row>
    <row r="22" spans="1:20" ht="13.5" customHeight="1" x14ac:dyDescent="0.3">
      <c r="A22" s="1">
        <f t="shared" si="4"/>
        <v>18</v>
      </c>
      <c r="B22" s="61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105">
        <f t="shared" si="2"/>
        <v>0</v>
      </c>
      <c r="T22" s="131">
        <f t="shared" si="3"/>
        <v>6</v>
      </c>
    </row>
    <row r="23" spans="1:20" ht="13.5" customHeight="1" x14ac:dyDescent="0.3">
      <c r="A23" s="1">
        <f t="shared" si="4"/>
        <v>19</v>
      </c>
      <c r="B23" s="61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105">
        <f t="shared" si="2"/>
        <v>0</v>
      </c>
      <c r="T23" s="131">
        <f t="shared" si="3"/>
        <v>6</v>
      </c>
    </row>
    <row r="24" spans="1:20" ht="13.5" customHeight="1" x14ac:dyDescent="0.3">
      <c r="A24" s="1">
        <f t="shared" si="4"/>
        <v>20</v>
      </c>
      <c r="B24" s="61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105">
        <f t="shared" si="2"/>
        <v>0</v>
      </c>
      <c r="T24" s="131">
        <f t="shared" si="3"/>
        <v>6</v>
      </c>
    </row>
    <row r="25" spans="1:20" ht="13.5" customHeight="1" x14ac:dyDescent="0.3">
      <c r="A25" s="1">
        <f t="shared" si="4"/>
        <v>21</v>
      </c>
      <c r="B25" s="61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105">
        <f t="shared" si="2"/>
        <v>0</v>
      </c>
      <c r="T25" s="131">
        <f t="shared" si="3"/>
        <v>6</v>
      </c>
    </row>
    <row r="26" spans="1:20" ht="13.5" customHeight="1" x14ac:dyDescent="0.3">
      <c r="A26" s="1">
        <f t="shared" si="4"/>
        <v>22</v>
      </c>
      <c r="B26" s="61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105">
        <f t="shared" si="2"/>
        <v>0</v>
      </c>
      <c r="T26" s="131">
        <f t="shared" si="3"/>
        <v>6</v>
      </c>
    </row>
    <row r="27" spans="1:20" ht="13.5" customHeight="1" x14ac:dyDescent="0.3">
      <c r="A27" s="1">
        <f t="shared" si="4"/>
        <v>23</v>
      </c>
      <c r="B27" s="61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105">
        <f t="shared" si="2"/>
        <v>0</v>
      </c>
      <c r="T27" s="131">
        <f t="shared" si="3"/>
        <v>6</v>
      </c>
    </row>
    <row r="28" spans="1:20" ht="13.5" customHeight="1" x14ac:dyDescent="0.3">
      <c r="A28" s="1">
        <f t="shared" si="4"/>
        <v>24</v>
      </c>
      <c r="B28" s="61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105">
        <f t="shared" si="2"/>
        <v>0</v>
      </c>
      <c r="T28" s="131">
        <f t="shared" si="3"/>
        <v>6</v>
      </c>
    </row>
    <row r="29" spans="1:20" ht="13.5" customHeight="1" x14ac:dyDescent="0.3">
      <c r="A29" s="1">
        <f t="shared" si="4"/>
        <v>25</v>
      </c>
      <c r="B29" s="61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105">
        <f t="shared" si="2"/>
        <v>0</v>
      </c>
      <c r="T29" s="131">
        <f t="shared" si="3"/>
        <v>6</v>
      </c>
    </row>
    <row r="30" spans="1:20" ht="13.5" customHeight="1" x14ac:dyDescent="0.3">
      <c r="A30" s="1">
        <f t="shared" si="4"/>
        <v>26</v>
      </c>
      <c r="B30" s="61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105">
        <f t="shared" si="2"/>
        <v>0</v>
      </c>
      <c r="T30" s="131">
        <f t="shared" si="3"/>
        <v>6</v>
      </c>
    </row>
    <row r="31" spans="1:20" ht="13.5" customHeight="1" x14ac:dyDescent="0.3">
      <c r="A31" s="1">
        <f t="shared" si="4"/>
        <v>27</v>
      </c>
      <c r="B31" s="61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105">
        <f t="shared" si="2"/>
        <v>0</v>
      </c>
      <c r="T31" s="131">
        <f t="shared" si="3"/>
        <v>6</v>
      </c>
    </row>
    <row r="32" spans="1:20" ht="13.5" customHeight="1" x14ac:dyDescent="0.3">
      <c r="A32" s="1">
        <f t="shared" si="4"/>
        <v>28</v>
      </c>
      <c r="B32" s="61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105">
        <f t="shared" si="2"/>
        <v>0</v>
      </c>
      <c r="T32" s="131">
        <f t="shared" si="3"/>
        <v>6</v>
      </c>
    </row>
    <row r="33" spans="1:20" ht="13.5" customHeight="1" x14ac:dyDescent="0.3">
      <c r="A33" s="1">
        <f t="shared" si="4"/>
        <v>29</v>
      </c>
      <c r="B33" s="61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105">
        <f t="shared" si="2"/>
        <v>0</v>
      </c>
      <c r="T33" s="131">
        <f t="shared" si="3"/>
        <v>6</v>
      </c>
    </row>
    <row r="34" spans="1:20" ht="13.5" customHeight="1" x14ac:dyDescent="0.3">
      <c r="A34" s="1">
        <f t="shared" si="4"/>
        <v>30</v>
      </c>
      <c r="B34" s="61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105">
        <f t="shared" si="2"/>
        <v>0</v>
      </c>
      <c r="T34" s="131">
        <f t="shared" si="3"/>
        <v>6</v>
      </c>
    </row>
    <row r="35" spans="1:20" ht="13.5" customHeight="1" x14ac:dyDescent="0.3">
      <c r="A35" s="1">
        <f t="shared" si="4"/>
        <v>31</v>
      </c>
      <c r="B35" s="61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105">
        <f t="shared" si="2"/>
        <v>0</v>
      </c>
      <c r="T35" s="131">
        <f t="shared" si="3"/>
        <v>6</v>
      </c>
    </row>
    <row r="36" spans="1:20" ht="13.5" customHeight="1" x14ac:dyDescent="0.3">
      <c r="A36" s="1">
        <f t="shared" si="4"/>
        <v>32</v>
      </c>
      <c r="B36" s="61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105">
        <f t="shared" si="2"/>
        <v>0</v>
      </c>
      <c r="T36" s="131">
        <f t="shared" si="3"/>
        <v>6</v>
      </c>
    </row>
    <row r="37" spans="1:20" ht="13.5" customHeight="1" x14ac:dyDescent="0.3">
      <c r="A37" s="1">
        <f t="shared" si="4"/>
        <v>33</v>
      </c>
      <c r="B37" s="61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105">
        <f t="shared" si="2"/>
        <v>0</v>
      </c>
      <c r="T37" s="131">
        <f t="shared" si="3"/>
        <v>6</v>
      </c>
    </row>
    <row r="38" spans="1:20" ht="13.5" customHeight="1" x14ac:dyDescent="0.3">
      <c r="A38" s="1">
        <f t="shared" si="4"/>
        <v>34</v>
      </c>
      <c r="B38" s="61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105">
        <f t="shared" si="2"/>
        <v>0</v>
      </c>
      <c r="T38" s="131">
        <f t="shared" si="3"/>
        <v>6</v>
      </c>
    </row>
    <row r="39" spans="1:20" ht="13.5" customHeight="1" x14ac:dyDescent="0.3">
      <c r="A39" s="1">
        <f t="shared" si="4"/>
        <v>35</v>
      </c>
      <c r="B39" s="61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105">
        <f t="shared" si="2"/>
        <v>0</v>
      </c>
      <c r="T39" s="131">
        <f t="shared" si="3"/>
        <v>6</v>
      </c>
    </row>
    <row r="40" spans="1:20" ht="13.5" customHeight="1" x14ac:dyDescent="0.3">
      <c r="A40" s="1">
        <f t="shared" si="4"/>
        <v>36</v>
      </c>
      <c r="B40" s="61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105">
        <f t="shared" si="2"/>
        <v>0</v>
      </c>
      <c r="T40" s="131">
        <f t="shared" si="3"/>
        <v>6</v>
      </c>
    </row>
    <row r="41" spans="1:20" ht="13.5" customHeight="1" x14ac:dyDescent="0.3">
      <c r="A41" s="1">
        <f t="shared" si="4"/>
        <v>37</v>
      </c>
      <c r="B41" s="61" t="str">
        <f>IF(Start!B59&lt;&gt;"",Start!B59,"")</f>
        <v xml:space="preserve"> </v>
      </c>
      <c r="C41" s="4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48">
        <f t="shared" si="1"/>
        <v>0</v>
      </c>
      <c r="S41" s="105">
        <f t="shared" si="2"/>
        <v>0</v>
      </c>
      <c r="T41" s="131">
        <f t="shared" si="3"/>
        <v>6</v>
      </c>
    </row>
    <row r="42" spans="1:20" x14ac:dyDescent="0.3">
      <c r="B42" s="62" t="s">
        <v>27</v>
      </c>
      <c r="C42" s="53" t="e">
        <f>AVERAGE(C5:C41)</f>
        <v>#DIV/0!</v>
      </c>
      <c r="D42" s="54" t="e">
        <f>AVERAGE(D5:D41)</f>
        <v>#DIV/0!</v>
      </c>
      <c r="E42" s="54" t="e">
        <f>AVERAGE(E5:E41)</f>
        <v>#DIV/0!</v>
      </c>
      <c r="F42" s="54" t="e">
        <f t="shared" ref="F42:R42" si="5">AVERAGE(F5:F41)</f>
        <v>#DIV/0!</v>
      </c>
      <c r="G42" s="54" t="e">
        <f t="shared" si="5"/>
        <v>#DIV/0!</v>
      </c>
      <c r="H42" s="54" t="e">
        <f t="shared" si="5"/>
        <v>#DIV/0!</v>
      </c>
      <c r="I42" s="54" t="e">
        <f t="shared" si="5"/>
        <v>#DIV/0!</v>
      </c>
      <c r="J42" s="54" t="e">
        <f t="shared" si="5"/>
        <v>#DIV/0!</v>
      </c>
      <c r="K42" s="54" t="e">
        <f t="shared" si="5"/>
        <v>#DIV/0!</v>
      </c>
      <c r="L42" s="54" t="e">
        <f t="shared" ref="L42:M42" si="6">AVERAGE(L5:L41)</f>
        <v>#DIV/0!</v>
      </c>
      <c r="M42" s="54" t="e">
        <f t="shared" si="6"/>
        <v>#DIV/0!</v>
      </c>
      <c r="N42" s="54" t="e">
        <f t="shared" si="5"/>
        <v>#DIV/0!</v>
      </c>
      <c r="O42" s="54" t="e">
        <f t="shared" si="5"/>
        <v>#DIV/0!</v>
      </c>
      <c r="P42" s="54" t="e">
        <f t="shared" si="5"/>
        <v>#DIV/0!</v>
      </c>
      <c r="Q42" s="49" t="e">
        <f t="shared" si="5"/>
        <v>#DIV/0!</v>
      </c>
      <c r="R42" s="66">
        <f t="shared" si="5"/>
        <v>0</v>
      </c>
      <c r="S42" s="133">
        <f>INT(100*AVERAGE(S5:S41))/100</f>
        <v>0</v>
      </c>
      <c r="T42" s="131">
        <f>AVERAGE(T5:T41)</f>
        <v>6</v>
      </c>
    </row>
    <row r="43" spans="1:20" x14ac:dyDescent="0.3">
      <c r="B43" s="32" t="s">
        <v>28</v>
      </c>
      <c r="C43" s="55" t="e">
        <f>C42/C$4</f>
        <v>#DIV/0!</v>
      </c>
      <c r="D43" s="56" t="e">
        <f t="shared" ref="D43:R43" si="7">D42/D$4</f>
        <v>#DIV/0!</v>
      </c>
      <c r="E43" s="56" t="e">
        <f t="shared" si="7"/>
        <v>#DIV/0!</v>
      </c>
      <c r="F43" s="56" t="e">
        <f t="shared" si="7"/>
        <v>#DIV/0!</v>
      </c>
      <c r="G43" s="56" t="e">
        <f t="shared" si="7"/>
        <v>#DIV/0!</v>
      </c>
      <c r="H43" s="56" t="e">
        <f t="shared" si="7"/>
        <v>#DIV/0!</v>
      </c>
      <c r="I43" s="56" t="e">
        <f t="shared" si="7"/>
        <v>#DIV/0!</v>
      </c>
      <c r="J43" s="56" t="e">
        <f t="shared" si="7"/>
        <v>#DIV/0!</v>
      </c>
      <c r="K43" s="56" t="e">
        <f t="shared" si="7"/>
        <v>#DIV/0!</v>
      </c>
      <c r="L43" s="56" t="e">
        <f t="shared" ref="L43:M43" si="8">L42/L$4</f>
        <v>#DIV/0!</v>
      </c>
      <c r="M43" s="56" t="e">
        <f t="shared" si="8"/>
        <v>#DIV/0!</v>
      </c>
      <c r="N43" s="56" t="e">
        <f t="shared" si="7"/>
        <v>#DIV/0!</v>
      </c>
      <c r="O43" s="56" t="e">
        <f t="shared" si="7"/>
        <v>#DIV/0!</v>
      </c>
      <c r="P43" s="56" t="e">
        <f t="shared" si="7"/>
        <v>#DIV/0!</v>
      </c>
      <c r="Q43" s="57" t="e">
        <f t="shared" si="7"/>
        <v>#DIV/0!</v>
      </c>
      <c r="R43" s="55">
        <f t="shared" si="7"/>
        <v>0</v>
      </c>
    </row>
    <row r="55" spans="2:19" ht="15.6" x14ac:dyDescent="0.3">
      <c r="B55" s="36" t="str">
        <f>Klasse</f>
        <v>m1</v>
      </c>
      <c r="C55" s="93" t="str">
        <f>Kurshalbjahr</f>
        <v>11-1</v>
      </c>
      <c r="F55" s="58"/>
      <c r="G55" s="37"/>
      <c r="H55" s="59" t="str">
        <f>Lehrkraft</f>
        <v>Schienle J., OStR</v>
      </c>
      <c r="Q55" s="192" t="str">
        <f>Q1</f>
        <v>Datum</v>
      </c>
      <c r="R55" s="192"/>
      <c r="S55" s="192"/>
    </row>
    <row r="56" spans="2:19" ht="15.6" x14ac:dyDescent="0.3">
      <c r="H56" s="37" t="str">
        <f>H2</f>
        <v>Schulaufgabe im Fach Mathematik</v>
      </c>
    </row>
    <row r="57" spans="2:19" x14ac:dyDescent="0.3">
      <c r="B57" s="31"/>
      <c r="C57" s="101"/>
      <c r="D57" s="35"/>
      <c r="E57" s="101"/>
      <c r="F57" s="35"/>
      <c r="G57" s="101"/>
      <c r="H57" s="35"/>
      <c r="I57" s="101"/>
      <c r="J57" s="35"/>
      <c r="K57" s="101"/>
      <c r="L57" s="35"/>
      <c r="M57" s="101"/>
      <c r="N57" s="35"/>
    </row>
    <row r="58" spans="2:19" ht="111" thickBot="1" x14ac:dyDescent="0.35">
      <c r="B58" s="3"/>
      <c r="C58" s="109" t="s">
        <v>8</v>
      </c>
      <c r="D58" s="110" t="s">
        <v>51</v>
      </c>
      <c r="E58" s="110" t="s">
        <v>73</v>
      </c>
      <c r="F58" s="110" t="s">
        <v>52</v>
      </c>
      <c r="G58" s="112" t="s">
        <v>74</v>
      </c>
      <c r="H58" s="200" t="s">
        <v>54</v>
      </c>
      <c r="I58" s="201"/>
      <c r="J58" s="202"/>
      <c r="K58" s="109" t="s">
        <v>53</v>
      </c>
      <c r="L58" s="111" t="s">
        <v>56</v>
      </c>
      <c r="M58" s="102"/>
    </row>
    <row r="59" spans="2:19" x14ac:dyDescent="0.3">
      <c r="B59" s="103"/>
      <c r="C59" s="193">
        <v>1</v>
      </c>
      <c r="D59" s="124">
        <v>15</v>
      </c>
      <c r="E59" s="117">
        <v>0.95</v>
      </c>
      <c r="F59" s="173">
        <f>E59*$R$4</f>
        <v>46.55</v>
      </c>
      <c r="G59" s="175">
        <f t="shared" ref="G59:G74" si="9">ROUNDUP(F59/Einh,0)*Einh</f>
        <v>47</v>
      </c>
      <c r="H59" s="203" t="str">
        <f>R4&amp;" - "&amp;G59</f>
        <v>49 - 47</v>
      </c>
      <c r="I59" s="204"/>
      <c r="J59" s="205"/>
      <c r="K59" s="113">
        <f>COUNTIF($S$5:$S$41,$D59)</f>
        <v>0</v>
      </c>
      <c r="L59" s="221">
        <f>SUM(K59:K61)</f>
        <v>0</v>
      </c>
      <c r="M59" s="104"/>
      <c r="N59" s="104"/>
      <c r="O59" s="104"/>
      <c r="P59" s="104" t="s">
        <v>78</v>
      </c>
    </row>
    <row r="60" spans="2:19" x14ac:dyDescent="0.3">
      <c r="B60" s="103"/>
      <c r="C60" s="194"/>
      <c r="D60" s="125">
        <v>14</v>
      </c>
      <c r="E60" s="106">
        <v>0.9</v>
      </c>
      <c r="F60" s="171">
        <f t="shared" ref="F60:F74" si="10">E60*$R$4</f>
        <v>44.1</v>
      </c>
      <c r="G60" s="175">
        <f t="shared" si="9"/>
        <v>44.5</v>
      </c>
      <c r="H60" s="203" t="str">
        <f t="shared" ref="H60:H74" si="11">G59-Einh&amp;" - "&amp;G60</f>
        <v>46,5 - 44,5</v>
      </c>
      <c r="I60" s="204"/>
      <c r="J60" s="205"/>
      <c r="K60" s="114">
        <f t="shared" ref="K60:K74" si="12">COUNTIF($S$5:$S$41,$D60)</f>
        <v>0</v>
      </c>
      <c r="L60" s="222"/>
      <c r="M60" s="104"/>
      <c r="N60" s="104"/>
      <c r="O60" s="104"/>
      <c r="P60" s="178">
        <v>0.5</v>
      </c>
    </row>
    <row r="61" spans="2:19" ht="15" thickBot="1" x14ac:dyDescent="0.35">
      <c r="B61" s="31"/>
      <c r="C61" s="195"/>
      <c r="D61" s="126">
        <v>13</v>
      </c>
      <c r="E61" s="116">
        <v>0.85</v>
      </c>
      <c r="F61" s="169">
        <f t="shared" si="10"/>
        <v>41.65</v>
      </c>
      <c r="G61" s="176">
        <f t="shared" si="9"/>
        <v>42</v>
      </c>
      <c r="H61" s="206" t="str">
        <f t="shared" si="11"/>
        <v>44 - 42</v>
      </c>
      <c r="I61" s="207"/>
      <c r="J61" s="208"/>
      <c r="K61" s="115">
        <f t="shared" si="12"/>
        <v>0</v>
      </c>
      <c r="L61" s="223"/>
      <c r="M61" s="104"/>
      <c r="N61" s="104"/>
      <c r="O61" s="104"/>
      <c r="P61" s="104"/>
    </row>
    <row r="62" spans="2:19" x14ac:dyDescent="0.3">
      <c r="B62" s="31"/>
      <c r="C62" s="196">
        <v>2</v>
      </c>
      <c r="D62" s="127">
        <v>12</v>
      </c>
      <c r="E62" s="118">
        <v>0.8</v>
      </c>
      <c r="F62" s="170">
        <f t="shared" si="10"/>
        <v>39.200000000000003</v>
      </c>
      <c r="G62" s="175">
        <f t="shared" si="9"/>
        <v>39.5</v>
      </c>
      <c r="H62" s="209" t="str">
        <f t="shared" si="11"/>
        <v>41,5 - 39,5</v>
      </c>
      <c r="I62" s="210"/>
      <c r="J62" s="211"/>
      <c r="K62" s="119">
        <f t="shared" si="12"/>
        <v>0</v>
      </c>
      <c r="L62" s="224">
        <f>SUM(K62:K64)</f>
        <v>0</v>
      </c>
      <c r="M62" s="104"/>
      <c r="N62" s="104"/>
      <c r="O62" s="104"/>
      <c r="P62" s="104"/>
    </row>
    <row r="63" spans="2:19" x14ac:dyDescent="0.3">
      <c r="C63" s="194"/>
      <c r="D63" s="125">
        <v>11</v>
      </c>
      <c r="E63" s="106">
        <v>0.75</v>
      </c>
      <c r="F63" s="171">
        <f t="shared" si="10"/>
        <v>36.75</v>
      </c>
      <c r="G63" s="175">
        <f t="shared" si="9"/>
        <v>37</v>
      </c>
      <c r="H63" s="212" t="str">
        <f t="shared" si="11"/>
        <v>39 - 37</v>
      </c>
      <c r="I63" s="213"/>
      <c r="J63" s="214"/>
      <c r="K63" s="114">
        <f t="shared" si="12"/>
        <v>0</v>
      </c>
      <c r="L63" s="222"/>
      <c r="M63" s="104"/>
      <c r="N63" s="104"/>
      <c r="O63" s="104"/>
      <c r="P63" s="104"/>
    </row>
    <row r="64" spans="2:19" ht="15" thickBot="1" x14ac:dyDescent="0.35">
      <c r="B64" s="33"/>
      <c r="C64" s="197"/>
      <c r="D64" s="128">
        <v>10</v>
      </c>
      <c r="E64" s="120">
        <v>0.7</v>
      </c>
      <c r="F64" s="172">
        <f t="shared" si="10"/>
        <v>34.299999999999997</v>
      </c>
      <c r="G64" s="176">
        <f t="shared" si="9"/>
        <v>34.5</v>
      </c>
      <c r="H64" s="206" t="str">
        <f t="shared" si="11"/>
        <v>36,5 - 34,5</v>
      </c>
      <c r="I64" s="207"/>
      <c r="J64" s="208"/>
      <c r="K64" s="121">
        <f t="shared" si="12"/>
        <v>0</v>
      </c>
      <c r="L64" s="225"/>
      <c r="M64" s="104"/>
      <c r="N64" s="104"/>
      <c r="O64" s="104"/>
      <c r="P64" s="104"/>
    </row>
    <row r="65" spans="3:16" x14ac:dyDescent="0.3">
      <c r="C65" s="193">
        <v>3</v>
      </c>
      <c r="D65" s="124">
        <v>9</v>
      </c>
      <c r="E65" s="117">
        <v>0.65</v>
      </c>
      <c r="F65" s="173">
        <f t="shared" si="10"/>
        <v>31.85</v>
      </c>
      <c r="G65" s="175">
        <f t="shared" si="9"/>
        <v>32</v>
      </c>
      <c r="H65" s="209" t="str">
        <f t="shared" si="11"/>
        <v>34 - 32</v>
      </c>
      <c r="I65" s="210"/>
      <c r="J65" s="211"/>
      <c r="K65" s="113">
        <f t="shared" si="12"/>
        <v>0</v>
      </c>
      <c r="L65" s="221">
        <f>SUM(K65:K67)</f>
        <v>0</v>
      </c>
      <c r="M65" s="104"/>
      <c r="N65" s="104"/>
      <c r="O65" s="104"/>
      <c r="P65" s="104"/>
    </row>
    <row r="66" spans="3:16" x14ac:dyDescent="0.3">
      <c r="C66" s="194"/>
      <c r="D66" s="125">
        <v>8</v>
      </c>
      <c r="E66" s="106">
        <v>0.6</v>
      </c>
      <c r="F66" s="171">
        <f t="shared" si="10"/>
        <v>29.4</v>
      </c>
      <c r="G66" s="175">
        <f t="shared" si="9"/>
        <v>29.5</v>
      </c>
      <c r="H66" s="212" t="str">
        <f t="shared" si="11"/>
        <v>31,5 - 29,5</v>
      </c>
      <c r="I66" s="213"/>
      <c r="J66" s="214"/>
      <c r="K66" s="114">
        <f t="shared" si="12"/>
        <v>0</v>
      </c>
      <c r="L66" s="222"/>
      <c r="M66" s="104"/>
      <c r="N66" s="104"/>
      <c r="O66" s="104"/>
      <c r="P66" s="104"/>
    </row>
    <row r="67" spans="3:16" ht="15" thickBot="1" x14ac:dyDescent="0.35">
      <c r="C67" s="195"/>
      <c r="D67" s="126">
        <v>7</v>
      </c>
      <c r="E67" s="116">
        <v>0.55000000000000004</v>
      </c>
      <c r="F67" s="169">
        <f t="shared" si="10"/>
        <v>26.950000000000003</v>
      </c>
      <c r="G67" s="176">
        <f t="shared" si="9"/>
        <v>27</v>
      </c>
      <c r="H67" s="206" t="str">
        <f t="shared" si="11"/>
        <v>29 - 27</v>
      </c>
      <c r="I67" s="207"/>
      <c r="J67" s="208"/>
      <c r="K67" s="115">
        <f t="shared" si="12"/>
        <v>0</v>
      </c>
      <c r="L67" s="223"/>
      <c r="M67" s="104"/>
      <c r="N67" s="104"/>
      <c r="O67" s="104"/>
      <c r="P67" s="104"/>
    </row>
    <row r="68" spans="3:16" x14ac:dyDescent="0.3">
      <c r="C68" s="196">
        <v>4</v>
      </c>
      <c r="D68" s="127">
        <v>6</v>
      </c>
      <c r="E68" s="118">
        <v>0.5</v>
      </c>
      <c r="F68" s="170">
        <f t="shared" si="10"/>
        <v>24.5</v>
      </c>
      <c r="G68" s="175">
        <f t="shared" si="9"/>
        <v>24.5</v>
      </c>
      <c r="H68" s="209" t="str">
        <f t="shared" si="11"/>
        <v>26,5 - 24,5</v>
      </c>
      <c r="I68" s="210"/>
      <c r="J68" s="211"/>
      <c r="K68" s="119">
        <f t="shared" si="12"/>
        <v>0</v>
      </c>
      <c r="L68" s="224">
        <f>SUM(K68:K70)</f>
        <v>0</v>
      </c>
      <c r="M68" s="104"/>
      <c r="N68" s="104"/>
      <c r="O68" s="104"/>
      <c r="P68" s="104"/>
    </row>
    <row r="69" spans="3:16" x14ac:dyDescent="0.3">
      <c r="C69" s="194"/>
      <c r="D69" s="125">
        <v>5</v>
      </c>
      <c r="E69" s="106">
        <v>0.45</v>
      </c>
      <c r="F69" s="171">
        <f t="shared" si="10"/>
        <v>22.05</v>
      </c>
      <c r="G69" s="175">
        <f t="shared" si="9"/>
        <v>22.5</v>
      </c>
      <c r="H69" s="212" t="str">
        <f t="shared" si="11"/>
        <v>24 - 22,5</v>
      </c>
      <c r="I69" s="213"/>
      <c r="J69" s="214"/>
      <c r="K69" s="114">
        <f t="shared" si="12"/>
        <v>0</v>
      </c>
      <c r="L69" s="222"/>
      <c r="M69" s="104"/>
      <c r="N69" s="104"/>
      <c r="O69" s="104"/>
      <c r="P69" s="104"/>
    </row>
    <row r="70" spans="3:16" ht="15" thickBot="1" x14ac:dyDescent="0.35">
      <c r="C70" s="197"/>
      <c r="D70" s="128">
        <v>4</v>
      </c>
      <c r="E70" s="120">
        <v>0.4</v>
      </c>
      <c r="F70" s="172">
        <f t="shared" si="10"/>
        <v>19.600000000000001</v>
      </c>
      <c r="G70" s="176">
        <f t="shared" si="9"/>
        <v>20</v>
      </c>
      <c r="H70" s="206" t="str">
        <f t="shared" si="11"/>
        <v>22 - 20</v>
      </c>
      <c r="I70" s="207"/>
      <c r="J70" s="208"/>
      <c r="K70" s="121">
        <f t="shared" si="12"/>
        <v>0</v>
      </c>
      <c r="L70" s="225"/>
      <c r="M70" s="104"/>
      <c r="N70" s="104"/>
      <c r="O70" s="104"/>
      <c r="P70" s="104"/>
    </row>
    <row r="71" spans="3:16" x14ac:dyDescent="0.3">
      <c r="C71" s="193">
        <v>5</v>
      </c>
      <c r="D71" s="124">
        <v>3</v>
      </c>
      <c r="E71" s="107">
        <f>(20+20*2/3)/100</f>
        <v>0.33333333333333337</v>
      </c>
      <c r="F71" s="173">
        <f t="shared" si="10"/>
        <v>16.333333333333336</v>
      </c>
      <c r="G71" s="175">
        <f t="shared" si="9"/>
        <v>16.5</v>
      </c>
      <c r="H71" s="209" t="str">
        <f t="shared" si="11"/>
        <v>19,5 - 16,5</v>
      </c>
      <c r="I71" s="210"/>
      <c r="J71" s="211"/>
      <c r="K71" s="113">
        <f t="shared" si="12"/>
        <v>0</v>
      </c>
      <c r="L71" s="221">
        <f>SUM(K71:K73)</f>
        <v>0</v>
      </c>
      <c r="M71" s="218">
        <f>SUM(K71:K74)/SUM(K59:K74)</f>
        <v>1</v>
      </c>
      <c r="N71" s="104"/>
      <c r="O71" s="104"/>
      <c r="P71" s="104"/>
    </row>
    <row r="72" spans="3:16" x14ac:dyDescent="0.3">
      <c r="C72" s="194"/>
      <c r="D72" s="125">
        <v>2</v>
      </c>
      <c r="E72" s="108">
        <f>(20+20*1/3)/100</f>
        <v>0.26666666666666666</v>
      </c>
      <c r="F72" s="171">
        <f t="shared" si="10"/>
        <v>13.066666666666666</v>
      </c>
      <c r="G72" s="175">
        <f t="shared" si="9"/>
        <v>13.5</v>
      </c>
      <c r="H72" s="212" t="str">
        <f t="shared" si="11"/>
        <v>16 - 13,5</v>
      </c>
      <c r="I72" s="213"/>
      <c r="J72" s="214"/>
      <c r="K72" s="114">
        <f t="shared" si="12"/>
        <v>0</v>
      </c>
      <c r="L72" s="222"/>
      <c r="M72" s="219"/>
    </row>
    <row r="73" spans="3:16" ht="15" thickBot="1" x14ac:dyDescent="0.35">
      <c r="C73" s="195"/>
      <c r="D73" s="126">
        <v>1</v>
      </c>
      <c r="E73" s="108">
        <v>0.2</v>
      </c>
      <c r="F73" s="169">
        <f t="shared" si="10"/>
        <v>9.8000000000000007</v>
      </c>
      <c r="G73" s="176">
        <f t="shared" si="9"/>
        <v>10</v>
      </c>
      <c r="H73" s="206" t="str">
        <f t="shared" si="11"/>
        <v>13 - 10</v>
      </c>
      <c r="I73" s="207"/>
      <c r="J73" s="208"/>
      <c r="K73" s="115">
        <f t="shared" si="12"/>
        <v>0</v>
      </c>
      <c r="L73" s="223"/>
      <c r="M73" s="219"/>
    </row>
    <row r="74" spans="3:16" x14ac:dyDescent="0.3">
      <c r="C74" s="130">
        <v>6</v>
      </c>
      <c r="D74" s="129">
        <v>0</v>
      </c>
      <c r="E74" s="122">
        <v>0</v>
      </c>
      <c r="F74" s="174">
        <f t="shared" si="10"/>
        <v>0</v>
      </c>
      <c r="G74" s="177">
        <f t="shared" si="9"/>
        <v>0</v>
      </c>
      <c r="H74" s="215" t="str">
        <f t="shared" si="11"/>
        <v>9,5 - 0</v>
      </c>
      <c r="I74" s="216"/>
      <c r="J74" s="217"/>
      <c r="K74" s="123">
        <f t="shared" si="12"/>
        <v>37</v>
      </c>
      <c r="L74" s="132">
        <f>K74</f>
        <v>37</v>
      </c>
      <c r="M74" s="220"/>
    </row>
    <row r="76" spans="3:16" x14ac:dyDescent="0.3">
      <c r="J76" s="34" t="s">
        <v>55</v>
      </c>
      <c r="K76" s="104">
        <f>SUM(K59:K74)</f>
        <v>37</v>
      </c>
    </row>
    <row r="78" spans="3:16" x14ac:dyDescent="0.3">
      <c r="J78" s="34" t="s">
        <v>57</v>
      </c>
      <c r="K78" s="198">
        <f>$S$42</f>
        <v>0</v>
      </c>
      <c r="L78" s="199"/>
    </row>
    <row r="79" spans="3:16" x14ac:dyDescent="0.3">
      <c r="J79" s="34" t="s">
        <v>82</v>
      </c>
      <c r="K79" s="189">
        <f>ROUNDDOWN((17-K78)/3,2)</f>
        <v>5.66</v>
      </c>
      <c r="L79" s="190"/>
    </row>
    <row r="84" spans="14:14" x14ac:dyDescent="0.3">
      <c r="N84" s="33"/>
    </row>
  </sheetData>
  <mergeCells count="32">
    <mergeCell ref="M71:M74"/>
    <mergeCell ref="L59:L61"/>
    <mergeCell ref="L62:L64"/>
    <mergeCell ref="L65:L67"/>
    <mergeCell ref="L68:L70"/>
    <mergeCell ref="L71:L73"/>
    <mergeCell ref="H70:J70"/>
    <mergeCell ref="H71:J71"/>
    <mergeCell ref="H72:J72"/>
    <mergeCell ref="H73:J73"/>
    <mergeCell ref="H74:J74"/>
    <mergeCell ref="H65:J65"/>
    <mergeCell ref="H66:J66"/>
    <mergeCell ref="H67:J67"/>
    <mergeCell ref="H68:J68"/>
    <mergeCell ref="H69:J69"/>
    <mergeCell ref="K79:L79"/>
    <mergeCell ref="Q1:S1"/>
    <mergeCell ref="Q55:S55"/>
    <mergeCell ref="C59:C61"/>
    <mergeCell ref="C62:C64"/>
    <mergeCell ref="K78:L78"/>
    <mergeCell ref="C65:C67"/>
    <mergeCell ref="C68:C70"/>
    <mergeCell ref="C71:C73"/>
    <mergeCell ref="H58:J58"/>
    <mergeCell ref="H59:J59"/>
    <mergeCell ref="H60:J60"/>
    <mergeCell ref="H61:J61"/>
    <mergeCell ref="H62:J62"/>
    <mergeCell ref="H63:J63"/>
    <mergeCell ref="H64:J64"/>
  </mergeCells>
  <conditionalFormatting sqref="A5:T41">
    <cfRule type="expression" dxfId="4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4"/>
  <sheetViews>
    <sheetView workbookViewId="0">
      <selection activeCell="Q1" sqref="Q1:S1"/>
    </sheetView>
  </sheetViews>
  <sheetFormatPr baseColWidth="10" defaultRowHeight="14.4" x14ac:dyDescent="0.3"/>
  <cols>
    <col min="1" max="1" width="4.33203125" customWidth="1"/>
    <col min="2" max="2" width="19.44140625" customWidth="1"/>
    <col min="3" max="17" width="4" customWidth="1"/>
    <col min="18" max="18" width="5.44140625" customWidth="1"/>
    <col min="19" max="19" width="4.33203125" customWidth="1"/>
    <col min="20" max="20" width="5" customWidth="1"/>
  </cols>
  <sheetData>
    <row r="1" spans="1:20" ht="15.6" x14ac:dyDescent="0.3">
      <c r="B1" s="36" t="str">
        <f>Klasse</f>
        <v>m1</v>
      </c>
      <c r="C1" s="93" t="str">
        <f>Kurshalbjahr</f>
        <v>11-1</v>
      </c>
      <c r="H1" s="59" t="str">
        <f>Lehrkraft</f>
        <v>Schienle J., OStR</v>
      </c>
      <c r="Q1" s="191" t="s">
        <v>29</v>
      </c>
      <c r="R1" s="191"/>
      <c r="S1" s="191"/>
    </row>
    <row r="2" spans="1:20" ht="15.6" x14ac:dyDescent="0.3">
      <c r="H2" s="37" t="str">
        <f>"1. Steigreifaufgabe im Fach "&amp;Fach</f>
        <v>1. Steigreifaufgabe im Fach Mathematik</v>
      </c>
    </row>
    <row r="3" spans="1:20" ht="15" thickBot="1" x14ac:dyDescent="0.35">
      <c r="A3" s="1" t="s">
        <v>1</v>
      </c>
      <c r="B3" s="38" t="s">
        <v>23</v>
      </c>
      <c r="C3" s="39" t="s">
        <v>30</v>
      </c>
      <c r="D3" s="40" t="s">
        <v>31</v>
      </c>
      <c r="E3" s="40" t="s">
        <v>32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24</v>
      </c>
      <c r="R3" s="42" t="s">
        <v>25</v>
      </c>
      <c r="S3" s="41" t="s">
        <v>51</v>
      </c>
      <c r="T3" s="43" t="s">
        <v>8</v>
      </c>
    </row>
    <row r="4" spans="1:20" ht="13.5" customHeight="1" x14ac:dyDescent="0.3">
      <c r="B4" s="44" t="s">
        <v>26</v>
      </c>
      <c r="C4" s="45">
        <v>5</v>
      </c>
      <c r="D4" s="12">
        <v>2</v>
      </c>
      <c r="E4" s="12">
        <v>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0">
        <v>0</v>
      </c>
      <c r="R4" s="46">
        <f t="shared" ref="R4" si="0">SUM(C4:Q4)</f>
        <v>10</v>
      </c>
      <c r="S4" s="5"/>
    </row>
    <row r="5" spans="1:20" ht="13.5" customHeight="1" x14ac:dyDescent="0.3">
      <c r="A5" s="1">
        <v>1</v>
      </c>
      <c r="B5" s="60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105">
        <f>IF($B5&lt;&gt;"",IF(R5&gt;=$G$59,$D$59,IF(R5&gt;=$G$60,$D$60,IF(R5&gt;=$G$61,$D$61,IF(R5&gt;=$G$62,$D$62,IF(R5&gt;=$G$63,$D$63,IF(R5&gt;=$G$64,$D$64,IF(R5&gt;=$G$65,$D$65,IF(R5&gt;=$G$66,$D$66,IF(R5&gt;=$G$67,$D$67,IF(R5&gt;=$G$68,$D$68,IF(R5&gt;=$G$69,$D$69,IF(R5&gt;=$G$70,$D$70,IF(R5&gt;=$G$71,$D$71,IF(R5&gt;=$G$72,$D$72,IF(R5&gt;=$G$73,$D$73,$D$74))))))))))))))),"")</f>
        <v>0</v>
      </c>
      <c r="T5" s="131">
        <f>IF(S5="","",IF(S5=0,6,INT((17-S5)/3*100)/100))</f>
        <v>6</v>
      </c>
    </row>
    <row r="6" spans="1:20" ht="13.5" customHeight="1" x14ac:dyDescent="0.3">
      <c r="A6" s="1">
        <f>A5+1</f>
        <v>2</v>
      </c>
      <c r="B6" s="61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1" si="1">IF($B6&lt;&gt;"",SUM(C6:Q6),"")</f>
        <v>0</v>
      </c>
      <c r="S6" s="105">
        <f t="shared" ref="S6:S41" si="2">IF($B6&lt;&gt;"",IF(R6&gt;=$G$59,$D$59,IF(R6&gt;=$G$60,$D$60,IF(R6&gt;=$G$61,$D$61,IF(R6&gt;=$G$62,$D$62,IF(R6&gt;=$G$63,$D$63,IF(R6&gt;=$G$64,$D$64,IF(R6&gt;=$G$65,$D$65,IF(R6&gt;=$G$66,$D$66,IF(R6&gt;=$G$67,$D$67,IF(R6&gt;=$G$68,$D$68,IF(R6&gt;=$G$69,$D$69,IF(R6&gt;=$G$70,$D$70,IF(R6&gt;=$G$71,$D$71,IF(R6&gt;=$G$72,$D$72,IF(R6&gt;=$G$73,$D$73,$D$74))))))))))))))),"")</f>
        <v>0</v>
      </c>
      <c r="T6" s="131">
        <f t="shared" ref="T6:T41" si="3">IF(S6="","",IF(S6=0,6,INT((17-S6)/3*100)/100))</f>
        <v>6</v>
      </c>
    </row>
    <row r="7" spans="1:20" ht="13.5" customHeight="1" x14ac:dyDescent="0.3">
      <c r="A7" s="1">
        <f t="shared" ref="A7:A41" si="4">A6+1</f>
        <v>3</v>
      </c>
      <c r="B7" s="61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105">
        <f t="shared" si="2"/>
        <v>0</v>
      </c>
      <c r="T7" s="131">
        <f t="shared" si="3"/>
        <v>6</v>
      </c>
    </row>
    <row r="8" spans="1:20" ht="13.5" customHeight="1" x14ac:dyDescent="0.3">
      <c r="A8" s="1">
        <f t="shared" si="4"/>
        <v>4</v>
      </c>
      <c r="B8" s="61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105">
        <f t="shared" si="2"/>
        <v>0</v>
      </c>
      <c r="T8" s="131">
        <f t="shared" si="3"/>
        <v>6</v>
      </c>
    </row>
    <row r="9" spans="1:20" ht="13.5" customHeight="1" x14ac:dyDescent="0.3">
      <c r="A9" s="1">
        <f t="shared" si="4"/>
        <v>5</v>
      </c>
      <c r="B9" s="61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105">
        <f t="shared" si="2"/>
        <v>0</v>
      </c>
      <c r="T9" s="131">
        <f t="shared" si="3"/>
        <v>6</v>
      </c>
    </row>
    <row r="10" spans="1:20" ht="13.5" customHeight="1" x14ac:dyDescent="0.3">
      <c r="A10" s="1">
        <f t="shared" si="4"/>
        <v>6</v>
      </c>
      <c r="B10" s="61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105">
        <f t="shared" si="2"/>
        <v>0</v>
      </c>
      <c r="T10" s="131">
        <f t="shared" si="3"/>
        <v>6</v>
      </c>
    </row>
    <row r="11" spans="1:20" ht="13.5" customHeight="1" x14ac:dyDescent="0.3">
      <c r="A11" s="1">
        <f t="shared" si="4"/>
        <v>7</v>
      </c>
      <c r="B11" s="61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105">
        <f t="shared" si="2"/>
        <v>0</v>
      </c>
      <c r="T11" s="131">
        <f t="shared" si="3"/>
        <v>6</v>
      </c>
    </row>
    <row r="12" spans="1:20" ht="13.5" customHeight="1" x14ac:dyDescent="0.3">
      <c r="A12" s="1">
        <f t="shared" si="4"/>
        <v>8</v>
      </c>
      <c r="B12" s="61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105">
        <f t="shared" si="2"/>
        <v>0</v>
      </c>
      <c r="T12" s="131">
        <f t="shared" si="3"/>
        <v>6</v>
      </c>
    </row>
    <row r="13" spans="1:20" ht="13.5" customHeight="1" x14ac:dyDescent="0.3">
      <c r="A13" s="1">
        <f t="shared" si="4"/>
        <v>9</v>
      </c>
      <c r="B13" s="61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105">
        <f t="shared" si="2"/>
        <v>0</v>
      </c>
      <c r="T13" s="131">
        <f t="shared" si="3"/>
        <v>6</v>
      </c>
    </row>
    <row r="14" spans="1:20" ht="13.5" customHeight="1" x14ac:dyDescent="0.3">
      <c r="A14" s="1">
        <f t="shared" si="4"/>
        <v>10</v>
      </c>
      <c r="B14" s="61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105">
        <f t="shared" si="2"/>
        <v>0</v>
      </c>
      <c r="T14" s="131">
        <f t="shared" si="3"/>
        <v>6</v>
      </c>
    </row>
    <row r="15" spans="1:20" ht="13.5" customHeight="1" x14ac:dyDescent="0.3">
      <c r="A15" s="1">
        <f t="shared" si="4"/>
        <v>11</v>
      </c>
      <c r="B15" s="61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105">
        <f t="shared" si="2"/>
        <v>0</v>
      </c>
      <c r="T15" s="131">
        <f t="shared" si="3"/>
        <v>6</v>
      </c>
    </row>
    <row r="16" spans="1:20" ht="13.5" customHeight="1" x14ac:dyDescent="0.3">
      <c r="A16" s="1">
        <f t="shared" si="4"/>
        <v>12</v>
      </c>
      <c r="B16" s="61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105">
        <f t="shared" si="2"/>
        <v>0</v>
      </c>
      <c r="T16" s="131">
        <f t="shared" si="3"/>
        <v>6</v>
      </c>
    </row>
    <row r="17" spans="1:20" ht="13.5" customHeight="1" x14ac:dyDescent="0.3">
      <c r="A17" s="1">
        <f t="shared" si="4"/>
        <v>13</v>
      </c>
      <c r="B17" s="61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105">
        <f t="shared" si="2"/>
        <v>0</v>
      </c>
      <c r="T17" s="131">
        <f t="shared" si="3"/>
        <v>6</v>
      </c>
    </row>
    <row r="18" spans="1:20" ht="13.5" customHeight="1" x14ac:dyDescent="0.3">
      <c r="A18" s="1">
        <f t="shared" si="4"/>
        <v>14</v>
      </c>
      <c r="B18" s="61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105">
        <f t="shared" si="2"/>
        <v>0</v>
      </c>
      <c r="T18" s="131">
        <f t="shared" si="3"/>
        <v>6</v>
      </c>
    </row>
    <row r="19" spans="1:20" ht="13.5" customHeight="1" x14ac:dyDescent="0.3">
      <c r="A19" s="1">
        <f t="shared" si="4"/>
        <v>15</v>
      </c>
      <c r="B19" s="61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105">
        <f t="shared" si="2"/>
        <v>0</v>
      </c>
      <c r="T19" s="131">
        <f t="shared" si="3"/>
        <v>6</v>
      </c>
    </row>
    <row r="20" spans="1:20" ht="13.5" customHeight="1" x14ac:dyDescent="0.3">
      <c r="A20" s="1">
        <f t="shared" si="4"/>
        <v>16</v>
      </c>
      <c r="B20" s="61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105">
        <f t="shared" si="2"/>
        <v>0</v>
      </c>
      <c r="T20" s="131">
        <f t="shared" si="3"/>
        <v>6</v>
      </c>
    </row>
    <row r="21" spans="1:20" ht="13.5" customHeight="1" x14ac:dyDescent="0.3">
      <c r="A21" s="1">
        <f t="shared" si="4"/>
        <v>17</v>
      </c>
      <c r="B21" s="61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105">
        <f t="shared" si="2"/>
        <v>0</v>
      </c>
      <c r="T21" s="131">
        <f t="shared" si="3"/>
        <v>6</v>
      </c>
    </row>
    <row r="22" spans="1:20" ht="13.5" customHeight="1" x14ac:dyDescent="0.3">
      <c r="A22" s="1">
        <f t="shared" si="4"/>
        <v>18</v>
      </c>
      <c r="B22" s="61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105">
        <f t="shared" si="2"/>
        <v>0</v>
      </c>
      <c r="T22" s="131">
        <f t="shared" si="3"/>
        <v>6</v>
      </c>
    </row>
    <row r="23" spans="1:20" ht="13.5" customHeight="1" x14ac:dyDescent="0.3">
      <c r="A23" s="1">
        <f t="shared" si="4"/>
        <v>19</v>
      </c>
      <c r="B23" s="61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105">
        <f t="shared" si="2"/>
        <v>0</v>
      </c>
      <c r="T23" s="131">
        <f t="shared" si="3"/>
        <v>6</v>
      </c>
    </row>
    <row r="24" spans="1:20" ht="13.5" customHeight="1" x14ac:dyDescent="0.3">
      <c r="A24" s="1">
        <f t="shared" si="4"/>
        <v>20</v>
      </c>
      <c r="B24" s="61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105">
        <f t="shared" si="2"/>
        <v>0</v>
      </c>
      <c r="T24" s="131">
        <f t="shared" si="3"/>
        <v>6</v>
      </c>
    </row>
    <row r="25" spans="1:20" ht="13.5" customHeight="1" x14ac:dyDescent="0.3">
      <c r="A25" s="1">
        <f t="shared" si="4"/>
        <v>21</v>
      </c>
      <c r="B25" s="61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105">
        <f t="shared" si="2"/>
        <v>0</v>
      </c>
      <c r="T25" s="131">
        <f t="shared" si="3"/>
        <v>6</v>
      </c>
    </row>
    <row r="26" spans="1:20" ht="13.5" customHeight="1" x14ac:dyDescent="0.3">
      <c r="A26" s="1">
        <f t="shared" si="4"/>
        <v>22</v>
      </c>
      <c r="B26" s="61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105">
        <f t="shared" si="2"/>
        <v>0</v>
      </c>
      <c r="T26" s="131">
        <f t="shared" si="3"/>
        <v>6</v>
      </c>
    </row>
    <row r="27" spans="1:20" ht="13.5" customHeight="1" x14ac:dyDescent="0.3">
      <c r="A27" s="1">
        <f t="shared" si="4"/>
        <v>23</v>
      </c>
      <c r="B27" s="61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105">
        <f t="shared" si="2"/>
        <v>0</v>
      </c>
      <c r="T27" s="131">
        <f t="shared" si="3"/>
        <v>6</v>
      </c>
    </row>
    <row r="28" spans="1:20" ht="13.5" customHeight="1" x14ac:dyDescent="0.3">
      <c r="A28" s="1">
        <f t="shared" si="4"/>
        <v>24</v>
      </c>
      <c r="B28" s="61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105">
        <f t="shared" si="2"/>
        <v>0</v>
      </c>
      <c r="T28" s="131">
        <f t="shared" si="3"/>
        <v>6</v>
      </c>
    </row>
    <row r="29" spans="1:20" ht="13.5" customHeight="1" x14ac:dyDescent="0.3">
      <c r="A29" s="1">
        <f t="shared" si="4"/>
        <v>25</v>
      </c>
      <c r="B29" s="61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105">
        <f t="shared" si="2"/>
        <v>0</v>
      </c>
      <c r="T29" s="131">
        <f t="shared" si="3"/>
        <v>6</v>
      </c>
    </row>
    <row r="30" spans="1:20" ht="13.5" customHeight="1" x14ac:dyDescent="0.3">
      <c r="A30" s="1">
        <f t="shared" si="4"/>
        <v>26</v>
      </c>
      <c r="B30" s="61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105">
        <f t="shared" si="2"/>
        <v>0</v>
      </c>
      <c r="T30" s="131">
        <f t="shared" si="3"/>
        <v>6</v>
      </c>
    </row>
    <row r="31" spans="1:20" ht="13.5" customHeight="1" x14ac:dyDescent="0.3">
      <c r="A31" s="1">
        <f t="shared" si="4"/>
        <v>27</v>
      </c>
      <c r="B31" s="61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105">
        <f t="shared" si="2"/>
        <v>0</v>
      </c>
      <c r="T31" s="131">
        <f t="shared" si="3"/>
        <v>6</v>
      </c>
    </row>
    <row r="32" spans="1:20" ht="13.5" customHeight="1" x14ac:dyDescent="0.3">
      <c r="A32" s="1">
        <f t="shared" si="4"/>
        <v>28</v>
      </c>
      <c r="B32" s="61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105">
        <f t="shared" si="2"/>
        <v>0</v>
      </c>
      <c r="T32" s="131">
        <f t="shared" si="3"/>
        <v>6</v>
      </c>
    </row>
    <row r="33" spans="1:20" ht="13.5" customHeight="1" x14ac:dyDescent="0.3">
      <c r="A33" s="1">
        <f t="shared" si="4"/>
        <v>29</v>
      </c>
      <c r="B33" s="61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105">
        <f t="shared" si="2"/>
        <v>0</v>
      </c>
      <c r="T33" s="131">
        <f t="shared" si="3"/>
        <v>6</v>
      </c>
    </row>
    <row r="34" spans="1:20" ht="13.5" customHeight="1" x14ac:dyDescent="0.3">
      <c r="A34" s="1">
        <f t="shared" si="4"/>
        <v>30</v>
      </c>
      <c r="B34" s="61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105">
        <f t="shared" si="2"/>
        <v>0</v>
      </c>
      <c r="T34" s="131">
        <f t="shared" si="3"/>
        <v>6</v>
      </c>
    </row>
    <row r="35" spans="1:20" ht="13.5" customHeight="1" x14ac:dyDescent="0.3">
      <c r="A35" s="1">
        <f t="shared" si="4"/>
        <v>31</v>
      </c>
      <c r="B35" s="61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105">
        <f t="shared" si="2"/>
        <v>0</v>
      </c>
      <c r="T35" s="131">
        <f t="shared" si="3"/>
        <v>6</v>
      </c>
    </row>
    <row r="36" spans="1:20" ht="13.5" customHeight="1" x14ac:dyDescent="0.3">
      <c r="A36" s="1">
        <f t="shared" si="4"/>
        <v>32</v>
      </c>
      <c r="B36" s="61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105">
        <f t="shared" si="2"/>
        <v>0</v>
      </c>
      <c r="T36" s="131">
        <f t="shared" si="3"/>
        <v>6</v>
      </c>
    </row>
    <row r="37" spans="1:20" ht="13.5" customHeight="1" x14ac:dyDescent="0.3">
      <c r="A37" s="1">
        <f t="shared" si="4"/>
        <v>33</v>
      </c>
      <c r="B37" s="61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105">
        <f t="shared" si="2"/>
        <v>0</v>
      </c>
      <c r="T37" s="131">
        <f t="shared" si="3"/>
        <v>6</v>
      </c>
    </row>
    <row r="38" spans="1:20" ht="13.5" customHeight="1" x14ac:dyDescent="0.3">
      <c r="A38" s="1">
        <f t="shared" si="4"/>
        <v>34</v>
      </c>
      <c r="B38" s="61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105">
        <f t="shared" si="2"/>
        <v>0</v>
      </c>
      <c r="T38" s="131">
        <f t="shared" si="3"/>
        <v>6</v>
      </c>
    </row>
    <row r="39" spans="1:20" ht="13.5" customHeight="1" x14ac:dyDescent="0.3">
      <c r="A39" s="1">
        <f t="shared" si="4"/>
        <v>35</v>
      </c>
      <c r="B39" s="61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105">
        <f t="shared" si="2"/>
        <v>0</v>
      </c>
      <c r="T39" s="131">
        <f t="shared" si="3"/>
        <v>6</v>
      </c>
    </row>
    <row r="40" spans="1:20" ht="13.5" customHeight="1" x14ac:dyDescent="0.3">
      <c r="A40" s="1">
        <f t="shared" si="4"/>
        <v>36</v>
      </c>
      <c r="B40" s="61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105">
        <f t="shared" si="2"/>
        <v>0</v>
      </c>
      <c r="T40" s="131">
        <f t="shared" si="3"/>
        <v>6</v>
      </c>
    </row>
    <row r="41" spans="1:20" ht="13.5" customHeight="1" x14ac:dyDescent="0.3">
      <c r="A41" s="1">
        <f t="shared" si="4"/>
        <v>37</v>
      </c>
      <c r="B41" s="61" t="str">
        <f>IF(Start!B59&lt;&gt;"",Start!B59,"")</f>
        <v xml:space="preserve"> </v>
      </c>
      <c r="C41" s="4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48">
        <f t="shared" si="1"/>
        <v>0</v>
      </c>
      <c r="S41" s="105">
        <f t="shared" si="2"/>
        <v>0</v>
      </c>
      <c r="T41" s="131">
        <f t="shared" si="3"/>
        <v>6</v>
      </c>
    </row>
    <row r="42" spans="1:20" x14ac:dyDescent="0.3">
      <c r="B42" s="62" t="s">
        <v>27</v>
      </c>
      <c r="C42" s="53" t="e">
        <f>AVERAGE(C5:C41)</f>
        <v>#DIV/0!</v>
      </c>
      <c r="D42" s="54" t="e">
        <f>AVERAGE(D5:D41)</f>
        <v>#DIV/0!</v>
      </c>
      <c r="E42" s="54" t="e">
        <f>AVERAGE(E5:E41)</f>
        <v>#DIV/0!</v>
      </c>
      <c r="F42" s="54" t="e">
        <f t="shared" ref="F42:R42" si="5">AVERAGE(F5:F41)</f>
        <v>#DIV/0!</v>
      </c>
      <c r="G42" s="54" t="e">
        <f t="shared" si="5"/>
        <v>#DIV/0!</v>
      </c>
      <c r="H42" s="54" t="e">
        <f t="shared" si="5"/>
        <v>#DIV/0!</v>
      </c>
      <c r="I42" s="54" t="e">
        <f t="shared" si="5"/>
        <v>#DIV/0!</v>
      </c>
      <c r="J42" s="54" t="e">
        <f t="shared" si="5"/>
        <v>#DIV/0!</v>
      </c>
      <c r="K42" s="54" t="e">
        <f t="shared" si="5"/>
        <v>#DIV/0!</v>
      </c>
      <c r="L42" s="54" t="e">
        <f t="shared" si="5"/>
        <v>#DIV/0!</v>
      </c>
      <c r="M42" s="54" t="e">
        <f t="shared" si="5"/>
        <v>#DIV/0!</v>
      </c>
      <c r="N42" s="54" t="e">
        <f t="shared" si="5"/>
        <v>#DIV/0!</v>
      </c>
      <c r="O42" s="54" t="e">
        <f t="shared" si="5"/>
        <v>#DIV/0!</v>
      </c>
      <c r="P42" s="54" t="e">
        <f t="shared" si="5"/>
        <v>#DIV/0!</v>
      </c>
      <c r="Q42" s="49" t="e">
        <f t="shared" si="5"/>
        <v>#DIV/0!</v>
      </c>
      <c r="R42" s="66">
        <f t="shared" si="5"/>
        <v>0</v>
      </c>
      <c r="S42" s="133">
        <f>INT(100*AVERAGE(S5:S41))/100</f>
        <v>0</v>
      </c>
      <c r="T42" s="131">
        <f>AVERAGE(T5:T41)</f>
        <v>6</v>
      </c>
    </row>
    <row r="43" spans="1:20" x14ac:dyDescent="0.3">
      <c r="B43" s="32" t="s">
        <v>28</v>
      </c>
      <c r="C43" s="55" t="e">
        <f>C42/C$4</f>
        <v>#DIV/0!</v>
      </c>
      <c r="D43" s="56" t="e">
        <f t="shared" ref="D43:R43" si="6">D42/D$4</f>
        <v>#DIV/0!</v>
      </c>
      <c r="E43" s="56" t="e">
        <f t="shared" si="6"/>
        <v>#DIV/0!</v>
      </c>
      <c r="F43" s="56" t="e">
        <f t="shared" si="6"/>
        <v>#DIV/0!</v>
      </c>
      <c r="G43" s="56" t="e">
        <f t="shared" si="6"/>
        <v>#DIV/0!</v>
      </c>
      <c r="H43" s="56" t="e">
        <f t="shared" si="6"/>
        <v>#DIV/0!</v>
      </c>
      <c r="I43" s="56" t="e">
        <f t="shared" si="6"/>
        <v>#DIV/0!</v>
      </c>
      <c r="J43" s="56" t="e">
        <f t="shared" si="6"/>
        <v>#DIV/0!</v>
      </c>
      <c r="K43" s="56" t="e">
        <f t="shared" si="6"/>
        <v>#DIV/0!</v>
      </c>
      <c r="L43" s="56" t="e">
        <f t="shared" si="6"/>
        <v>#DIV/0!</v>
      </c>
      <c r="M43" s="56" t="e">
        <f t="shared" si="6"/>
        <v>#DIV/0!</v>
      </c>
      <c r="N43" s="56" t="e">
        <f t="shared" si="6"/>
        <v>#DIV/0!</v>
      </c>
      <c r="O43" s="56" t="e">
        <f t="shared" si="6"/>
        <v>#DIV/0!</v>
      </c>
      <c r="P43" s="56" t="e">
        <f t="shared" si="6"/>
        <v>#DIV/0!</v>
      </c>
      <c r="Q43" s="57" t="e">
        <f t="shared" si="6"/>
        <v>#DIV/0!</v>
      </c>
      <c r="R43" s="55">
        <f t="shared" si="6"/>
        <v>0</v>
      </c>
    </row>
    <row r="55" spans="2:19" ht="15.6" x14ac:dyDescent="0.3">
      <c r="B55" s="36" t="str">
        <f>Klasse</f>
        <v>m1</v>
      </c>
      <c r="C55" s="93" t="str">
        <f>Kurshalbjahr</f>
        <v>11-1</v>
      </c>
      <c r="F55" s="58"/>
      <c r="G55" s="37"/>
      <c r="H55" s="59" t="str">
        <f>Lehrkraft</f>
        <v>Schienle J., OStR</v>
      </c>
      <c r="Q55" s="192" t="str">
        <f>Q1</f>
        <v>Datum</v>
      </c>
      <c r="R55" s="192"/>
      <c r="S55" s="192"/>
    </row>
    <row r="56" spans="2:19" ht="15.6" x14ac:dyDescent="0.3">
      <c r="H56" s="37" t="str">
        <f>H2</f>
        <v>1. Steigreifaufgabe im Fach Mathematik</v>
      </c>
    </row>
    <row r="57" spans="2:19" x14ac:dyDescent="0.3">
      <c r="B57" s="31"/>
      <c r="C57" s="101"/>
      <c r="D57" s="35"/>
      <c r="E57" s="101"/>
      <c r="F57" s="35"/>
      <c r="G57" s="101"/>
      <c r="H57" s="35"/>
      <c r="I57" s="101"/>
      <c r="J57" s="35"/>
      <c r="K57" s="101"/>
      <c r="L57" s="35"/>
      <c r="M57" s="101"/>
      <c r="N57" s="35"/>
    </row>
    <row r="58" spans="2:19" ht="111" thickBot="1" x14ac:dyDescent="0.35">
      <c r="B58" s="3"/>
      <c r="C58" s="109" t="s">
        <v>8</v>
      </c>
      <c r="D58" s="110" t="s">
        <v>51</v>
      </c>
      <c r="E58" s="110" t="s">
        <v>73</v>
      </c>
      <c r="F58" s="110" t="s">
        <v>52</v>
      </c>
      <c r="G58" s="112" t="s">
        <v>74</v>
      </c>
      <c r="H58" s="200" t="s">
        <v>54</v>
      </c>
      <c r="I58" s="201"/>
      <c r="J58" s="202"/>
      <c r="K58" s="109" t="s">
        <v>53</v>
      </c>
      <c r="L58" s="111" t="s">
        <v>56</v>
      </c>
      <c r="M58" s="102"/>
    </row>
    <row r="59" spans="2:19" x14ac:dyDescent="0.3">
      <c r="B59" s="103"/>
      <c r="C59" s="193">
        <v>1</v>
      </c>
      <c r="D59" s="124">
        <v>15</v>
      </c>
      <c r="E59" s="117">
        <v>0.95</v>
      </c>
      <c r="F59" s="173">
        <f>E59*$R$4</f>
        <v>9.5</v>
      </c>
      <c r="G59" s="175">
        <f>ROUNDUP(F59/$P$60,0)*$P$60</f>
        <v>9.5</v>
      </c>
      <c r="H59" s="203" t="str">
        <f>R4&amp;" - "&amp;G59</f>
        <v>10 - 9,5</v>
      </c>
      <c r="I59" s="204"/>
      <c r="J59" s="205"/>
      <c r="K59" s="113">
        <f>COUNTIF($S$5:$S$41,$D59)</f>
        <v>0</v>
      </c>
      <c r="L59" s="221">
        <f>SUM(K59:K61)</f>
        <v>0</v>
      </c>
      <c r="M59" s="104"/>
      <c r="N59" s="104"/>
      <c r="O59" s="104"/>
      <c r="P59" s="104" t="s">
        <v>78</v>
      </c>
    </row>
    <row r="60" spans="2:19" x14ac:dyDescent="0.3">
      <c r="B60" s="103"/>
      <c r="C60" s="194"/>
      <c r="D60" s="125">
        <v>14</v>
      </c>
      <c r="E60" s="106">
        <v>0.9</v>
      </c>
      <c r="F60" s="171">
        <f t="shared" ref="F60:F74" si="7">E60*$R$4</f>
        <v>9</v>
      </c>
      <c r="G60" s="175">
        <f t="shared" ref="G60:G73" si="8">ROUNDUP(F60/$P$60,0)*$P$60</f>
        <v>9</v>
      </c>
      <c r="H60" s="203" t="str">
        <f t="shared" ref="H60:H74" si="9">G59-Einh&amp;" - "&amp;G60</f>
        <v>9 - 9</v>
      </c>
      <c r="I60" s="204"/>
      <c r="J60" s="205"/>
      <c r="K60" s="114">
        <f t="shared" ref="K60:K74" si="10">COUNTIF($S$5:$S$41,$D60)</f>
        <v>0</v>
      </c>
      <c r="L60" s="222"/>
      <c r="M60" s="104"/>
      <c r="N60" s="104"/>
      <c r="O60" s="104"/>
      <c r="P60" s="178">
        <v>0.5</v>
      </c>
    </row>
    <row r="61" spans="2:19" ht="15" thickBot="1" x14ac:dyDescent="0.35">
      <c r="B61" s="31"/>
      <c r="C61" s="195"/>
      <c r="D61" s="126">
        <v>13</v>
      </c>
      <c r="E61" s="116">
        <v>0.85</v>
      </c>
      <c r="F61" s="169">
        <f t="shared" si="7"/>
        <v>8.5</v>
      </c>
      <c r="G61" s="176">
        <f t="shared" si="8"/>
        <v>8.5</v>
      </c>
      <c r="H61" s="206" t="str">
        <f t="shared" si="9"/>
        <v>8,5 - 8,5</v>
      </c>
      <c r="I61" s="207"/>
      <c r="J61" s="208"/>
      <c r="K61" s="115">
        <f t="shared" si="10"/>
        <v>0</v>
      </c>
      <c r="L61" s="223"/>
      <c r="M61" s="104"/>
      <c r="N61" s="104"/>
      <c r="O61" s="104"/>
      <c r="P61" s="104"/>
    </row>
    <row r="62" spans="2:19" x14ac:dyDescent="0.3">
      <c r="B62" s="31"/>
      <c r="C62" s="196">
        <v>2</v>
      </c>
      <c r="D62" s="127">
        <v>12</v>
      </c>
      <c r="E62" s="118">
        <v>0.8</v>
      </c>
      <c r="F62" s="170">
        <f t="shared" si="7"/>
        <v>8</v>
      </c>
      <c r="G62" s="175">
        <f t="shared" si="8"/>
        <v>8</v>
      </c>
      <c r="H62" s="209" t="str">
        <f t="shared" si="9"/>
        <v>8 - 8</v>
      </c>
      <c r="I62" s="210"/>
      <c r="J62" s="211"/>
      <c r="K62" s="119">
        <f t="shared" si="10"/>
        <v>0</v>
      </c>
      <c r="L62" s="224">
        <f>SUM(K62:K64)</f>
        <v>0</v>
      </c>
      <c r="M62" s="104"/>
      <c r="N62" s="104"/>
      <c r="O62" s="104"/>
      <c r="P62" s="104"/>
    </row>
    <row r="63" spans="2:19" x14ac:dyDescent="0.3">
      <c r="C63" s="194"/>
      <c r="D63" s="125">
        <v>11</v>
      </c>
      <c r="E63" s="106">
        <v>0.75</v>
      </c>
      <c r="F63" s="171">
        <f t="shared" si="7"/>
        <v>7.5</v>
      </c>
      <c r="G63" s="175">
        <f t="shared" si="8"/>
        <v>7.5</v>
      </c>
      <c r="H63" s="212" t="str">
        <f t="shared" si="9"/>
        <v>7,5 - 7,5</v>
      </c>
      <c r="I63" s="213"/>
      <c r="J63" s="214"/>
      <c r="K63" s="114">
        <f t="shared" si="10"/>
        <v>0</v>
      </c>
      <c r="L63" s="222"/>
      <c r="M63" s="104"/>
      <c r="N63" s="104"/>
      <c r="O63" s="104"/>
      <c r="P63" s="104"/>
    </row>
    <row r="64" spans="2:19" ht="15" thickBot="1" x14ac:dyDescent="0.35">
      <c r="B64" s="33"/>
      <c r="C64" s="197"/>
      <c r="D64" s="128">
        <v>10</v>
      </c>
      <c r="E64" s="120">
        <v>0.7</v>
      </c>
      <c r="F64" s="172">
        <f t="shared" si="7"/>
        <v>7</v>
      </c>
      <c r="G64" s="176">
        <f t="shared" si="8"/>
        <v>7</v>
      </c>
      <c r="H64" s="206" t="str">
        <f t="shared" si="9"/>
        <v>7 - 7</v>
      </c>
      <c r="I64" s="207"/>
      <c r="J64" s="208"/>
      <c r="K64" s="121">
        <f t="shared" si="10"/>
        <v>0</v>
      </c>
      <c r="L64" s="225"/>
      <c r="M64" s="104"/>
      <c r="N64" s="104"/>
      <c r="O64" s="104"/>
      <c r="P64" s="104"/>
    </row>
    <row r="65" spans="3:16" x14ac:dyDescent="0.3">
      <c r="C65" s="193">
        <v>3</v>
      </c>
      <c r="D65" s="124">
        <v>9</v>
      </c>
      <c r="E65" s="117">
        <v>0.65</v>
      </c>
      <c r="F65" s="173">
        <f t="shared" si="7"/>
        <v>6.5</v>
      </c>
      <c r="G65" s="175">
        <f t="shared" si="8"/>
        <v>6.5</v>
      </c>
      <c r="H65" s="209" t="str">
        <f t="shared" si="9"/>
        <v>6,5 - 6,5</v>
      </c>
      <c r="I65" s="210"/>
      <c r="J65" s="211"/>
      <c r="K65" s="113">
        <f t="shared" si="10"/>
        <v>0</v>
      </c>
      <c r="L65" s="221">
        <f>SUM(K65:K67)</f>
        <v>0</v>
      </c>
      <c r="M65" s="104"/>
      <c r="N65" s="104"/>
      <c r="O65" s="104"/>
      <c r="P65" s="104"/>
    </row>
    <row r="66" spans="3:16" x14ac:dyDescent="0.3">
      <c r="C66" s="194"/>
      <c r="D66" s="125">
        <v>8</v>
      </c>
      <c r="E66" s="106">
        <v>0.6</v>
      </c>
      <c r="F66" s="171">
        <f t="shared" si="7"/>
        <v>6</v>
      </c>
      <c r="G66" s="175">
        <f t="shared" si="8"/>
        <v>6</v>
      </c>
      <c r="H66" s="212" t="str">
        <f t="shared" si="9"/>
        <v>6 - 6</v>
      </c>
      <c r="I66" s="213"/>
      <c r="J66" s="214"/>
      <c r="K66" s="114">
        <f t="shared" si="10"/>
        <v>0</v>
      </c>
      <c r="L66" s="222"/>
      <c r="M66" s="104"/>
      <c r="N66" s="104"/>
      <c r="O66" s="104"/>
      <c r="P66" s="104"/>
    </row>
    <row r="67" spans="3:16" ht="15" thickBot="1" x14ac:dyDescent="0.35">
      <c r="C67" s="195"/>
      <c r="D67" s="126">
        <v>7</v>
      </c>
      <c r="E67" s="116">
        <v>0.55000000000000004</v>
      </c>
      <c r="F67" s="169">
        <f t="shared" si="7"/>
        <v>5.5</v>
      </c>
      <c r="G67" s="176">
        <f t="shared" si="8"/>
        <v>5.5</v>
      </c>
      <c r="H67" s="206" t="str">
        <f t="shared" si="9"/>
        <v>5,5 - 5,5</v>
      </c>
      <c r="I67" s="207"/>
      <c r="J67" s="208"/>
      <c r="K67" s="115">
        <f t="shared" si="10"/>
        <v>0</v>
      </c>
      <c r="L67" s="223"/>
      <c r="M67" s="104"/>
      <c r="N67" s="104"/>
      <c r="O67" s="104"/>
      <c r="P67" s="104"/>
    </row>
    <row r="68" spans="3:16" x14ac:dyDescent="0.3">
      <c r="C68" s="196">
        <v>4</v>
      </c>
      <c r="D68" s="127">
        <v>6</v>
      </c>
      <c r="E68" s="118">
        <v>0.5</v>
      </c>
      <c r="F68" s="170">
        <f t="shared" si="7"/>
        <v>5</v>
      </c>
      <c r="G68" s="175">
        <f t="shared" si="8"/>
        <v>5</v>
      </c>
      <c r="H68" s="209" t="str">
        <f t="shared" si="9"/>
        <v>5 - 5</v>
      </c>
      <c r="I68" s="210"/>
      <c r="J68" s="211"/>
      <c r="K68" s="119">
        <f t="shared" si="10"/>
        <v>0</v>
      </c>
      <c r="L68" s="224">
        <f>SUM(K68:K70)</f>
        <v>0</v>
      </c>
      <c r="M68" s="104"/>
      <c r="N68" s="104"/>
      <c r="O68" s="104"/>
      <c r="P68" s="104"/>
    </row>
    <row r="69" spans="3:16" x14ac:dyDescent="0.3">
      <c r="C69" s="194"/>
      <c r="D69" s="125">
        <v>5</v>
      </c>
      <c r="E69" s="106">
        <v>0.45</v>
      </c>
      <c r="F69" s="171">
        <f t="shared" si="7"/>
        <v>4.5</v>
      </c>
      <c r="G69" s="175">
        <f t="shared" si="8"/>
        <v>4.5</v>
      </c>
      <c r="H69" s="212" t="str">
        <f t="shared" si="9"/>
        <v>4,5 - 4,5</v>
      </c>
      <c r="I69" s="213"/>
      <c r="J69" s="214"/>
      <c r="K69" s="114">
        <f t="shared" si="10"/>
        <v>0</v>
      </c>
      <c r="L69" s="222"/>
      <c r="M69" s="104"/>
      <c r="N69" s="104"/>
      <c r="O69" s="104"/>
      <c r="P69" s="104"/>
    </row>
    <row r="70" spans="3:16" ht="15" thickBot="1" x14ac:dyDescent="0.35">
      <c r="C70" s="197"/>
      <c r="D70" s="128">
        <v>4</v>
      </c>
      <c r="E70" s="120">
        <v>0.4</v>
      </c>
      <c r="F70" s="172">
        <f t="shared" si="7"/>
        <v>4</v>
      </c>
      <c r="G70" s="176">
        <f t="shared" si="8"/>
        <v>4</v>
      </c>
      <c r="H70" s="206" t="str">
        <f t="shared" si="9"/>
        <v>4 - 4</v>
      </c>
      <c r="I70" s="207"/>
      <c r="J70" s="208"/>
      <c r="K70" s="121">
        <f t="shared" si="10"/>
        <v>0</v>
      </c>
      <c r="L70" s="225"/>
      <c r="M70" s="104"/>
      <c r="N70" s="104"/>
      <c r="O70" s="104"/>
      <c r="P70" s="104"/>
    </row>
    <row r="71" spans="3:16" ht="15" customHeight="1" x14ac:dyDescent="0.3">
      <c r="C71" s="193">
        <v>5</v>
      </c>
      <c r="D71" s="124">
        <v>3</v>
      </c>
      <c r="E71" s="107">
        <f>(20+20*2/3)/100</f>
        <v>0.33333333333333337</v>
      </c>
      <c r="F71" s="173">
        <f t="shared" si="7"/>
        <v>3.3333333333333339</v>
      </c>
      <c r="G71" s="175">
        <f t="shared" si="8"/>
        <v>3.5</v>
      </c>
      <c r="H71" s="209" t="str">
        <f t="shared" si="9"/>
        <v>3,5 - 3,5</v>
      </c>
      <c r="I71" s="210"/>
      <c r="J71" s="211"/>
      <c r="K71" s="113">
        <f t="shared" si="10"/>
        <v>0</v>
      </c>
      <c r="L71" s="221">
        <f>SUM(K71:K73)</f>
        <v>0</v>
      </c>
      <c r="M71" s="218">
        <f>SUM(K71:K74)/SUM(K59:K74)</f>
        <v>1</v>
      </c>
      <c r="N71" s="104"/>
      <c r="O71" s="104"/>
      <c r="P71" s="104"/>
    </row>
    <row r="72" spans="3:16" x14ac:dyDescent="0.3">
      <c r="C72" s="194"/>
      <c r="D72" s="125">
        <v>2</v>
      </c>
      <c r="E72" s="108">
        <f>(20+20*1/3)/100</f>
        <v>0.26666666666666666</v>
      </c>
      <c r="F72" s="171">
        <f t="shared" si="7"/>
        <v>2.6666666666666665</v>
      </c>
      <c r="G72" s="175">
        <f t="shared" si="8"/>
        <v>3</v>
      </c>
      <c r="H72" s="212" t="str">
        <f t="shared" si="9"/>
        <v>3 - 3</v>
      </c>
      <c r="I72" s="213"/>
      <c r="J72" s="214"/>
      <c r="K72" s="114">
        <f t="shared" si="10"/>
        <v>0</v>
      </c>
      <c r="L72" s="222"/>
      <c r="M72" s="219"/>
    </row>
    <row r="73" spans="3:16" ht="15" thickBot="1" x14ac:dyDescent="0.35">
      <c r="C73" s="195"/>
      <c r="D73" s="126">
        <v>1</v>
      </c>
      <c r="E73" s="108">
        <v>0.2</v>
      </c>
      <c r="F73" s="169">
        <f t="shared" si="7"/>
        <v>2</v>
      </c>
      <c r="G73" s="176">
        <f t="shared" si="8"/>
        <v>2</v>
      </c>
      <c r="H73" s="206" t="str">
        <f t="shared" si="9"/>
        <v>2,5 - 2</v>
      </c>
      <c r="I73" s="207"/>
      <c r="J73" s="208"/>
      <c r="K73" s="115">
        <f t="shared" si="10"/>
        <v>0</v>
      </c>
      <c r="L73" s="223"/>
      <c r="M73" s="219"/>
    </row>
    <row r="74" spans="3:16" x14ac:dyDescent="0.3">
      <c r="C74" s="130">
        <v>6</v>
      </c>
      <c r="D74" s="129">
        <v>0</v>
      </c>
      <c r="E74" s="122">
        <v>0</v>
      </c>
      <c r="F74" s="174">
        <f t="shared" si="7"/>
        <v>0</v>
      </c>
      <c r="G74" s="177">
        <f t="shared" ref="G59:G74" si="11">ROUNDUP(F74/Einh,0)*Einh</f>
        <v>0</v>
      </c>
      <c r="H74" s="215" t="str">
        <f t="shared" si="9"/>
        <v>1,5 - 0</v>
      </c>
      <c r="I74" s="216"/>
      <c r="J74" s="217"/>
      <c r="K74" s="123">
        <f t="shared" si="10"/>
        <v>37</v>
      </c>
      <c r="L74" s="132">
        <f>K74</f>
        <v>37</v>
      </c>
      <c r="M74" s="220"/>
    </row>
    <row r="76" spans="3:16" x14ac:dyDescent="0.3">
      <c r="J76" s="34" t="s">
        <v>55</v>
      </c>
      <c r="K76" s="104">
        <f>SUM(K59:K74)</f>
        <v>37</v>
      </c>
    </row>
    <row r="78" spans="3:16" x14ac:dyDescent="0.3">
      <c r="J78" s="34" t="s">
        <v>57</v>
      </c>
      <c r="K78" s="198">
        <f>$S$42</f>
        <v>0</v>
      </c>
      <c r="L78" s="199"/>
    </row>
    <row r="79" spans="3:16" x14ac:dyDescent="0.3">
      <c r="J79" s="34" t="s">
        <v>82</v>
      </c>
      <c r="K79" s="189">
        <f>ROUNDDOWN((17-K78)/3,2)</f>
        <v>5.66</v>
      </c>
      <c r="L79" s="190"/>
    </row>
    <row r="84" spans="14:14" x14ac:dyDescent="0.3">
      <c r="N84" s="33"/>
    </row>
  </sheetData>
  <mergeCells count="32">
    <mergeCell ref="M71:M74"/>
    <mergeCell ref="H72:J72"/>
    <mergeCell ref="H73:J73"/>
    <mergeCell ref="H74:J74"/>
    <mergeCell ref="K78:L78"/>
    <mergeCell ref="K79:L79"/>
    <mergeCell ref="C68:C70"/>
    <mergeCell ref="H68:J68"/>
    <mergeCell ref="L68:L70"/>
    <mergeCell ref="H69:J69"/>
    <mergeCell ref="H70:J70"/>
    <mergeCell ref="C71:C73"/>
    <mergeCell ref="H71:J71"/>
    <mergeCell ref="L71:L73"/>
    <mergeCell ref="C62:C64"/>
    <mergeCell ref="H62:J62"/>
    <mergeCell ref="L62:L64"/>
    <mergeCell ref="H63:J63"/>
    <mergeCell ref="H64:J64"/>
    <mergeCell ref="C65:C67"/>
    <mergeCell ref="H65:J65"/>
    <mergeCell ref="L65:L67"/>
    <mergeCell ref="H66:J66"/>
    <mergeCell ref="H67:J67"/>
    <mergeCell ref="Q1:S1"/>
    <mergeCell ref="Q55:S55"/>
    <mergeCell ref="H58:J58"/>
    <mergeCell ref="C59:C61"/>
    <mergeCell ref="H59:J59"/>
    <mergeCell ref="L59:L61"/>
    <mergeCell ref="H60:J60"/>
    <mergeCell ref="H61:J61"/>
  </mergeCells>
  <conditionalFormatting sqref="A5:T41">
    <cfRule type="expression" dxfId="3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84"/>
  <sheetViews>
    <sheetView workbookViewId="0">
      <selection activeCell="Q1" sqref="Q1:S1"/>
    </sheetView>
  </sheetViews>
  <sheetFormatPr baseColWidth="10" defaultRowHeight="14.4" x14ac:dyDescent="0.3"/>
  <cols>
    <col min="1" max="1" width="4.33203125" customWidth="1"/>
    <col min="2" max="2" width="19.44140625" customWidth="1"/>
    <col min="3" max="17" width="4" customWidth="1"/>
    <col min="18" max="18" width="5.44140625" customWidth="1"/>
    <col min="19" max="19" width="4.33203125" customWidth="1"/>
    <col min="20" max="20" width="5" customWidth="1"/>
  </cols>
  <sheetData>
    <row r="1" spans="1:20" ht="15.6" x14ac:dyDescent="0.3">
      <c r="B1" s="36" t="str">
        <f>Klasse</f>
        <v>m1</v>
      </c>
      <c r="C1" s="93" t="str">
        <f>Kurshalbjahr</f>
        <v>11-1</v>
      </c>
      <c r="H1" s="59" t="str">
        <f>Lehrkraft</f>
        <v>Schienle J., OStR</v>
      </c>
      <c r="Q1" s="191" t="s">
        <v>29</v>
      </c>
      <c r="R1" s="191"/>
      <c r="S1" s="191"/>
    </row>
    <row r="2" spans="1:20" ht="15.6" x14ac:dyDescent="0.3">
      <c r="H2" s="37" t="str">
        <f>"2. Steigreifaufgabe im Fach "&amp;Fach</f>
        <v>2. Steigreifaufgabe im Fach Mathematik</v>
      </c>
    </row>
    <row r="3" spans="1:20" ht="15" thickBot="1" x14ac:dyDescent="0.35">
      <c r="A3" s="1" t="s">
        <v>1</v>
      </c>
      <c r="B3" s="38" t="s">
        <v>23</v>
      </c>
      <c r="C3" s="39" t="s">
        <v>30</v>
      </c>
      <c r="D3" s="40" t="s">
        <v>31</v>
      </c>
      <c r="E3" s="40" t="s">
        <v>32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24</v>
      </c>
      <c r="R3" s="42" t="s">
        <v>25</v>
      </c>
      <c r="S3" s="41" t="s">
        <v>51</v>
      </c>
      <c r="T3" s="43" t="s">
        <v>8</v>
      </c>
    </row>
    <row r="4" spans="1:20" ht="13.5" customHeight="1" x14ac:dyDescent="0.3">
      <c r="B4" s="44" t="s">
        <v>26</v>
      </c>
      <c r="C4" s="45">
        <v>5</v>
      </c>
      <c r="D4" s="12">
        <v>2</v>
      </c>
      <c r="E4" s="12">
        <v>3</v>
      </c>
      <c r="F4" s="12">
        <v>30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0">
        <v>0</v>
      </c>
      <c r="R4" s="46">
        <f t="shared" ref="R4" si="0">SUM(C4:Q4)</f>
        <v>40</v>
      </c>
      <c r="S4" s="5"/>
    </row>
    <row r="5" spans="1:20" ht="13.5" customHeight="1" x14ac:dyDescent="0.3">
      <c r="A5" s="1">
        <v>1</v>
      </c>
      <c r="B5" s="60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105">
        <f>IF($B5&lt;&gt;"",IF(R5&gt;=$G$59,$D$59,IF(R5&gt;=$G$60,$D$60,IF(R5&gt;=$G$61,$D$61,IF(R5&gt;=$G$62,$D$62,IF(R5&gt;=$G$63,$D$63,IF(R5&gt;=$G$64,$D$64,IF(R5&gt;=$G$65,$D$65,IF(R5&gt;=$G$66,$D$66,IF(R5&gt;=$G$67,$D$67,IF(R5&gt;=$G$68,$D$68,IF(R5&gt;=$G$69,$D$69,IF(R5&gt;=$G$70,$D$70,IF(R5&gt;=$G$71,$D$71,IF(R5&gt;=$G$72,$D$72,IF(R5&gt;=$G$73,$D$73,$D$74))))))))))))))),"")</f>
        <v>0</v>
      </c>
      <c r="T5" s="131">
        <f>IF(S5="","",IF(S5=0,6,INT((17-S5)/3*100)/100))</f>
        <v>6</v>
      </c>
    </row>
    <row r="6" spans="1:20" ht="13.5" customHeight="1" x14ac:dyDescent="0.3">
      <c r="A6" s="1">
        <f>A5+1</f>
        <v>2</v>
      </c>
      <c r="B6" s="61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1" si="1">IF($B6&lt;&gt;"",SUM(C6:Q6),"")</f>
        <v>0</v>
      </c>
      <c r="S6" s="105">
        <f t="shared" ref="S6:S41" si="2">IF($B6&lt;&gt;"",IF(R6&gt;=$G$59,$D$59,IF(R6&gt;=$G$60,$D$60,IF(R6&gt;=$G$61,$D$61,IF(R6&gt;=$G$62,$D$62,IF(R6&gt;=$G$63,$D$63,IF(R6&gt;=$G$64,$D$64,IF(R6&gt;=$G$65,$D$65,IF(R6&gt;=$G$66,$D$66,IF(R6&gt;=$G$67,$D$67,IF(R6&gt;=$G$68,$D$68,IF(R6&gt;=$G$69,$D$69,IF(R6&gt;=$G$70,$D$70,IF(R6&gt;=$G$71,$D$71,IF(R6&gt;=$G$72,$D$72,IF(R6&gt;=$G$73,$D$73,$D$74))))))))))))))),"")</f>
        <v>0</v>
      </c>
      <c r="T6" s="131">
        <f t="shared" ref="T6:T41" si="3">IF(S6="","",IF(S6=0,6,INT((17-S6)/3*100)/100))</f>
        <v>6</v>
      </c>
    </row>
    <row r="7" spans="1:20" ht="13.5" customHeight="1" x14ac:dyDescent="0.3">
      <c r="A7" s="1">
        <f t="shared" ref="A7:A41" si="4">A6+1</f>
        <v>3</v>
      </c>
      <c r="B7" s="61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105">
        <f t="shared" si="2"/>
        <v>0</v>
      </c>
      <c r="T7" s="131">
        <f t="shared" si="3"/>
        <v>6</v>
      </c>
    </row>
    <row r="8" spans="1:20" ht="13.5" customHeight="1" x14ac:dyDescent="0.3">
      <c r="A8" s="1">
        <f t="shared" si="4"/>
        <v>4</v>
      </c>
      <c r="B8" s="61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105">
        <f t="shared" si="2"/>
        <v>0</v>
      </c>
      <c r="T8" s="131">
        <f t="shared" si="3"/>
        <v>6</v>
      </c>
    </row>
    <row r="9" spans="1:20" ht="13.5" customHeight="1" x14ac:dyDescent="0.3">
      <c r="A9" s="1">
        <f t="shared" si="4"/>
        <v>5</v>
      </c>
      <c r="B9" s="61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105">
        <f t="shared" si="2"/>
        <v>0</v>
      </c>
      <c r="T9" s="131">
        <f t="shared" si="3"/>
        <v>6</v>
      </c>
    </row>
    <row r="10" spans="1:20" ht="13.5" customHeight="1" x14ac:dyDescent="0.3">
      <c r="A10" s="1">
        <f t="shared" si="4"/>
        <v>6</v>
      </c>
      <c r="B10" s="61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105">
        <f t="shared" si="2"/>
        <v>0</v>
      </c>
      <c r="T10" s="131">
        <f t="shared" si="3"/>
        <v>6</v>
      </c>
    </row>
    <row r="11" spans="1:20" ht="13.5" customHeight="1" x14ac:dyDescent="0.3">
      <c r="A11" s="1">
        <f t="shared" si="4"/>
        <v>7</v>
      </c>
      <c r="B11" s="61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105">
        <f t="shared" si="2"/>
        <v>0</v>
      </c>
      <c r="T11" s="131">
        <f t="shared" si="3"/>
        <v>6</v>
      </c>
    </row>
    <row r="12" spans="1:20" ht="13.5" customHeight="1" x14ac:dyDescent="0.3">
      <c r="A12" s="1">
        <f t="shared" si="4"/>
        <v>8</v>
      </c>
      <c r="B12" s="61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105">
        <f t="shared" si="2"/>
        <v>0</v>
      </c>
      <c r="T12" s="131">
        <f t="shared" si="3"/>
        <v>6</v>
      </c>
    </row>
    <row r="13" spans="1:20" ht="13.5" customHeight="1" x14ac:dyDescent="0.3">
      <c r="A13" s="1">
        <f t="shared" si="4"/>
        <v>9</v>
      </c>
      <c r="B13" s="61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105">
        <f t="shared" si="2"/>
        <v>0</v>
      </c>
      <c r="T13" s="131">
        <f t="shared" si="3"/>
        <v>6</v>
      </c>
    </row>
    <row r="14" spans="1:20" ht="13.5" customHeight="1" x14ac:dyDescent="0.3">
      <c r="A14" s="1">
        <f t="shared" si="4"/>
        <v>10</v>
      </c>
      <c r="B14" s="61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105">
        <f t="shared" si="2"/>
        <v>0</v>
      </c>
      <c r="T14" s="131">
        <f t="shared" si="3"/>
        <v>6</v>
      </c>
    </row>
    <row r="15" spans="1:20" ht="13.5" customHeight="1" x14ac:dyDescent="0.3">
      <c r="A15" s="1">
        <f t="shared" si="4"/>
        <v>11</v>
      </c>
      <c r="B15" s="61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105">
        <f t="shared" si="2"/>
        <v>0</v>
      </c>
      <c r="T15" s="131">
        <f t="shared" si="3"/>
        <v>6</v>
      </c>
    </row>
    <row r="16" spans="1:20" ht="13.5" customHeight="1" x14ac:dyDescent="0.3">
      <c r="A16" s="1">
        <f t="shared" si="4"/>
        <v>12</v>
      </c>
      <c r="B16" s="61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105">
        <f t="shared" si="2"/>
        <v>0</v>
      </c>
      <c r="T16" s="131">
        <f t="shared" si="3"/>
        <v>6</v>
      </c>
    </row>
    <row r="17" spans="1:20" ht="13.5" customHeight="1" x14ac:dyDescent="0.3">
      <c r="A17" s="1">
        <f t="shared" si="4"/>
        <v>13</v>
      </c>
      <c r="B17" s="61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105">
        <f t="shared" si="2"/>
        <v>0</v>
      </c>
      <c r="T17" s="131">
        <f t="shared" si="3"/>
        <v>6</v>
      </c>
    </row>
    <row r="18" spans="1:20" ht="13.5" customHeight="1" x14ac:dyDescent="0.3">
      <c r="A18" s="1">
        <f t="shared" si="4"/>
        <v>14</v>
      </c>
      <c r="B18" s="61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105">
        <f t="shared" si="2"/>
        <v>0</v>
      </c>
      <c r="T18" s="131">
        <f t="shared" si="3"/>
        <v>6</v>
      </c>
    </row>
    <row r="19" spans="1:20" ht="13.5" customHeight="1" x14ac:dyDescent="0.3">
      <c r="A19" s="1">
        <f t="shared" si="4"/>
        <v>15</v>
      </c>
      <c r="B19" s="61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105">
        <f t="shared" si="2"/>
        <v>0</v>
      </c>
      <c r="T19" s="131">
        <f t="shared" si="3"/>
        <v>6</v>
      </c>
    </row>
    <row r="20" spans="1:20" ht="13.5" customHeight="1" x14ac:dyDescent="0.3">
      <c r="A20" s="1">
        <f t="shared" si="4"/>
        <v>16</v>
      </c>
      <c r="B20" s="61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105">
        <f t="shared" si="2"/>
        <v>0</v>
      </c>
      <c r="T20" s="131">
        <f t="shared" si="3"/>
        <v>6</v>
      </c>
    </row>
    <row r="21" spans="1:20" ht="13.5" customHeight="1" x14ac:dyDescent="0.3">
      <c r="A21" s="1">
        <f t="shared" si="4"/>
        <v>17</v>
      </c>
      <c r="B21" s="61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105">
        <f t="shared" si="2"/>
        <v>0</v>
      </c>
      <c r="T21" s="131">
        <f t="shared" si="3"/>
        <v>6</v>
      </c>
    </row>
    <row r="22" spans="1:20" ht="13.5" customHeight="1" x14ac:dyDescent="0.3">
      <c r="A22" s="1">
        <f t="shared" si="4"/>
        <v>18</v>
      </c>
      <c r="B22" s="61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105">
        <f t="shared" si="2"/>
        <v>0</v>
      </c>
      <c r="T22" s="131">
        <f t="shared" si="3"/>
        <v>6</v>
      </c>
    </row>
    <row r="23" spans="1:20" ht="13.5" customHeight="1" x14ac:dyDescent="0.3">
      <c r="A23" s="1">
        <f t="shared" si="4"/>
        <v>19</v>
      </c>
      <c r="B23" s="61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105">
        <f t="shared" si="2"/>
        <v>0</v>
      </c>
      <c r="T23" s="131">
        <f t="shared" si="3"/>
        <v>6</v>
      </c>
    </row>
    <row r="24" spans="1:20" ht="13.5" customHeight="1" x14ac:dyDescent="0.3">
      <c r="A24" s="1">
        <f t="shared" si="4"/>
        <v>20</v>
      </c>
      <c r="B24" s="61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105">
        <f t="shared" si="2"/>
        <v>0</v>
      </c>
      <c r="T24" s="131">
        <f t="shared" si="3"/>
        <v>6</v>
      </c>
    </row>
    <row r="25" spans="1:20" ht="13.5" customHeight="1" x14ac:dyDescent="0.3">
      <c r="A25" s="1">
        <f t="shared" si="4"/>
        <v>21</v>
      </c>
      <c r="B25" s="61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105">
        <f t="shared" si="2"/>
        <v>0</v>
      </c>
      <c r="T25" s="131">
        <f t="shared" si="3"/>
        <v>6</v>
      </c>
    </row>
    <row r="26" spans="1:20" ht="13.5" customHeight="1" x14ac:dyDescent="0.3">
      <c r="A26" s="1">
        <f t="shared" si="4"/>
        <v>22</v>
      </c>
      <c r="B26" s="61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105">
        <f t="shared" si="2"/>
        <v>0</v>
      </c>
      <c r="T26" s="131">
        <f t="shared" si="3"/>
        <v>6</v>
      </c>
    </row>
    <row r="27" spans="1:20" ht="13.5" customHeight="1" x14ac:dyDescent="0.3">
      <c r="A27" s="1">
        <f t="shared" si="4"/>
        <v>23</v>
      </c>
      <c r="B27" s="61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105">
        <f t="shared" si="2"/>
        <v>0</v>
      </c>
      <c r="T27" s="131">
        <f t="shared" si="3"/>
        <v>6</v>
      </c>
    </row>
    <row r="28" spans="1:20" ht="13.5" customHeight="1" x14ac:dyDescent="0.3">
      <c r="A28" s="1">
        <f t="shared" si="4"/>
        <v>24</v>
      </c>
      <c r="B28" s="61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105">
        <f t="shared" si="2"/>
        <v>0</v>
      </c>
      <c r="T28" s="131">
        <f t="shared" si="3"/>
        <v>6</v>
      </c>
    </row>
    <row r="29" spans="1:20" ht="13.5" customHeight="1" x14ac:dyDescent="0.3">
      <c r="A29" s="1">
        <f t="shared" si="4"/>
        <v>25</v>
      </c>
      <c r="B29" s="61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105">
        <f t="shared" si="2"/>
        <v>0</v>
      </c>
      <c r="T29" s="131">
        <f t="shared" si="3"/>
        <v>6</v>
      </c>
    </row>
    <row r="30" spans="1:20" ht="13.5" customHeight="1" x14ac:dyDescent="0.3">
      <c r="A30" s="1">
        <f t="shared" si="4"/>
        <v>26</v>
      </c>
      <c r="B30" s="61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105">
        <f t="shared" si="2"/>
        <v>0</v>
      </c>
      <c r="T30" s="131">
        <f t="shared" si="3"/>
        <v>6</v>
      </c>
    </row>
    <row r="31" spans="1:20" ht="13.5" customHeight="1" x14ac:dyDescent="0.3">
      <c r="A31" s="1">
        <f t="shared" si="4"/>
        <v>27</v>
      </c>
      <c r="B31" s="61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105">
        <f t="shared" si="2"/>
        <v>0</v>
      </c>
      <c r="T31" s="131">
        <f t="shared" si="3"/>
        <v>6</v>
      </c>
    </row>
    <row r="32" spans="1:20" ht="13.5" customHeight="1" x14ac:dyDescent="0.3">
      <c r="A32" s="1">
        <f t="shared" si="4"/>
        <v>28</v>
      </c>
      <c r="B32" s="61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105">
        <f t="shared" si="2"/>
        <v>0</v>
      </c>
      <c r="T32" s="131">
        <f t="shared" si="3"/>
        <v>6</v>
      </c>
    </row>
    <row r="33" spans="1:20" ht="13.5" customHeight="1" x14ac:dyDescent="0.3">
      <c r="A33" s="1">
        <f t="shared" si="4"/>
        <v>29</v>
      </c>
      <c r="B33" s="61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105">
        <f t="shared" si="2"/>
        <v>0</v>
      </c>
      <c r="T33" s="131">
        <f t="shared" si="3"/>
        <v>6</v>
      </c>
    </row>
    <row r="34" spans="1:20" ht="13.5" customHeight="1" x14ac:dyDescent="0.3">
      <c r="A34" s="1">
        <f t="shared" si="4"/>
        <v>30</v>
      </c>
      <c r="B34" s="61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105">
        <f t="shared" si="2"/>
        <v>0</v>
      </c>
      <c r="T34" s="131">
        <f t="shared" si="3"/>
        <v>6</v>
      </c>
    </row>
    <row r="35" spans="1:20" ht="13.5" customHeight="1" x14ac:dyDescent="0.3">
      <c r="A35" s="1">
        <f t="shared" si="4"/>
        <v>31</v>
      </c>
      <c r="B35" s="61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105">
        <f t="shared" si="2"/>
        <v>0</v>
      </c>
      <c r="T35" s="131">
        <f t="shared" si="3"/>
        <v>6</v>
      </c>
    </row>
    <row r="36" spans="1:20" ht="13.5" customHeight="1" x14ac:dyDescent="0.3">
      <c r="A36" s="1">
        <f t="shared" si="4"/>
        <v>32</v>
      </c>
      <c r="B36" s="61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105">
        <f t="shared" si="2"/>
        <v>0</v>
      </c>
      <c r="T36" s="131">
        <f t="shared" si="3"/>
        <v>6</v>
      </c>
    </row>
    <row r="37" spans="1:20" ht="13.5" customHeight="1" x14ac:dyDescent="0.3">
      <c r="A37" s="1">
        <f t="shared" si="4"/>
        <v>33</v>
      </c>
      <c r="B37" s="61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105">
        <f t="shared" si="2"/>
        <v>0</v>
      </c>
      <c r="T37" s="131">
        <f t="shared" si="3"/>
        <v>6</v>
      </c>
    </row>
    <row r="38" spans="1:20" ht="13.5" customHeight="1" x14ac:dyDescent="0.3">
      <c r="A38" s="1">
        <f t="shared" si="4"/>
        <v>34</v>
      </c>
      <c r="B38" s="61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105">
        <f t="shared" si="2"/>
        <v>0</v>
      </c>
      <c r="T38" s="131">
        <f t="shared" si="3"/>
        <v>6</v>
      </c>
    </row>
    <row r="39" spans="1:20" ht="13.5" customHeight="1" x14ac:dyDescent="0.3">
      <c r="A39" s="1">
        <f t="shared" si="4"/>
        <v>35</v>
      </c>
      <c r="B39" s="61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105">
        <f t="shared" si="2"/>
        <v>0</v>
      </c>
      <c r="T39" s="131">
        <f t="shared" si="3"/>
        <v>6</v>
      </c>
    </row>
    <row r="40" spans="1:20" ht="13.5" customHeight="1" x14ac:dyDescent="0.3">
      <c r="A40" s="1">
        <f t="shared" si="4"/>
        <v>36</v>
      </c>
      <c r="B40" s="61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105">
        <f t="shared" si="2"/>
        <v>0</v>
      </c>
      <c r="T40" s="131">
        <f t="shared" si="3"/>
        <v>6</v>
      </c>
    </row>
    <row r="41" spans="1:20" ht="13.5" customHeight="1" x14ac:dyDescent="0.3">
      <c r="A41" s="1">
        <f t="shared" si="4"/>
        <v>37</v>
      </c>
      <c r="B41" s="61" t="str">
        <f>IF(Start!B59&lt;&gt;"",Start!B59,"")</f>
        <v xml:space="preserve"> </v>
      </c>
      <c r="C41" s="4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48">
        <f t="shared" si="1"/>
        <v>0</v>
      </c>
      <c r="S41" s="105">
        <f t="shared" si="2"/>
        <v>0</v>
      </c>
      <c r="T41" s="131">
        <f t="shared" si="3"/>
        <v>6</v>
      </c>
    </row>
    <row r="42" spans="1:20" x14ac:dyDescent="0.3">
      <c r="B42" s="62" t="s">
        <v>27</v>
      </c>
      <c r="C42" s="53" t="e">
        <f>AVERAGE(C5:C41)</f>
        <v>#DIV/0!</v>
      </c>
      <c r="D42" s="54" t="e">
        <f>AVERAGE(D5:D41)</f>
        <v>#DIV/0!</v>
      </c>
      <c r="E42" s="54" t="e">
        <f>AVERAGE(E5:E41)</f>
        <v>#DIV/0!</v>
      </c>
      <c r="F42" s="54" t="e">
        <f t="shared" ref="F42:R42" si="5">AVERAGE(F5:F41)</f>
        <v>#DIV/0!</v>
      </c>
      <c r="G42" s="54" t="e">
        <f t="shared" si="5"/>
        <v>#DIV/0!</v>
      </c>
      <c r="H42" s="54" t="e">
        <f t="shared" si="5"/>
        <v>#DIV/0!</v>
      </c>
      <c r="I42" s="54" t="e">
        <f t="shared" si="5"/>
        <v>#DIV/0!</v>
      </c>
      <c r="J42" s="54" t="e">
        <f t="shared" si="5"/>
        <v>#DIV/0!</v>
      </c>
      <c r="K42" s="54" t="e">
        <f t="shared" si="5"/>
        <v>#DIV/0!</v>
      </c>
      <c r="L42" s="54" t="e">
        <f t="shared" si="5"/>
        <v>#DIV/0!</v>
      </c>
      <c r="M42" s="54" t="e">
        <f t="shared" si="5"/>
        <v>#DIV/0!</v>
      </c>
      <c r="N42" s="54" t="e">
        <f t="shared" si="5"/>
        <v>#DIV/0!</v>
      </c>
      <c r="O42" s="54" t="e">
        <f t="shared" si="5"/>
        <v>#DIV/0!</v>
      </c>
      <c r="P42" s="54" t="e">
        <f t="shared" si="5"/>
        <v>#DIV/0!</v>
      </c>
      <c r="Q42" s="49" t="e">
        <f t="shared" si="5"/>
        <v>#DIV/0!</v>
      </c>
      <c r="R42" s="66">
        <f t="shared" si="5"/>
        <v>0</v>
      </c>
      <c r="S42" s="133">
        <f>INT(100*AVERAGE(S5:S41))/100</f>
        <v>0</v>
      </c>
      <c r="T42" s="131">
        <f>AVERAGE(T5:T41)</f>
        <v>6</v>
      </c>
    </row>
    <row r="43" spans="1:20" x14ac:dyDescent="0.3">
      <c r="B43" s="32" t="s">
        <v>28</v>
      </c>
      <c r="C43" s="55" t="e">
        <f>C42/C$4</f>
        <v>#DIV/0!</v>
      </c>
      <c r="D43" s="56" t="e">
        <f t="shared" ref="D43:R43" si="6">D42/D$4</f>
        <v>#DIV/0!</v>
      </c>
      <c r="E43" s="56" t="e">
        <f t="shared" si="6"/>
        <v>#DIV/0!</v>
      </c>
      <c r="F43" s="56" t="e">
        <f t="shared" si="6"/>
        <v>#DIV/0!</v>
      </c>
      <c r="G43" s="56" t="e">
        <f t="shared" si="6"/>
        <v>#DIV/0!</v>
      </c>
      <c r="H43" s="56" t="e">
        <f t="shared" si="6"/>
        <v>#DIV/0!</v>
      </c>
      <c r="I43" s="56" t="e">
        <f t="shared" si="6"/>
        <v>#DIV/0!</v>
      </c>
      <c r="J43" s="56" t="e">
        <f t="shared" si="6"/>
        <v>#DIV/0!</v>
      </c>
      <c r="K43" s="56" t="e">
        <f t="shared" si="6"/>
        <v>#DIV/0!</v>
      </c>
      <c r="L43" s="56" t="e">
        <f t="shared" si="6"/>
        <v>#DIV/0!</v>
      </c>
      <c r="M43" s="56" t="e">
        <f t="shared" si="6"/>
        <v>#DIV/0!</v>
      </c>
      <c r="N43" s="56" t="e">
        <f t="shared" si="6"/>
        <v>#DIV/0!</v>
      </c>
      <c r="O43" s="56" t="e">
        <f t="shared" si="6"/>
        <v>#DIV/0!</v>
      </c>
      <c r="P43" s="56" t="e">
        <f t="shared" si="6"/>
        <v>#DIV/0!</v>
      </c>
      <c r="Q43" s="57" t="e">
        <f t="shared" si="6"/>
        <v>#DIV/0!</v>
      </c>
      <c r="R43" s="55">
        <f t="shared" si="6"/>
        <v>0</v>
      </c>
    </row>
    <row r="55" spans="2:19" ht="15.6" x14ac:dyDescent="0.3">
      <c r="B55" s="36" t="str">
        <f>Klasse</f>
        <v>m1</v>
      </c>
      <c r="C55" s="93" t="str">
        <f>Kurshalbjahr</f>
        <v>11-1</v>
      </c>
      <c r="F55" s="58"/>
      <c r="G55" s="37"/>
      <c r="H55" s="59" t="str">
        <f>Lehrkraft</f>
        <v>Schienle J., OStR</v>
      </c>
      <c r="Q55" s="192" t="str">
        <f>Q1</f>
        <v>Datum</v>
      </c>
      <c r="R55" s="192"/>
      <c r="S55" s="192"/>
    </row>
    <row r="56" spans="2:19" ht="15.6" x14ac:dyDescent="0.3">
      <c r="H56" s="37" t="str">
        <f>H2</f>
        <v>2. Steigreifaufgabe im Fach Mathematik</v>
      </c>
    </row>
    <row r="57" spans="2:19" x14ac:dyDescent="0.3">
      <c r="B57" s="31"/>
      <c r="C57" s="101"/>
      <c r="D57" s="35"/>
      <c r="E57" s="101"/>
      <c r="F57" s="35"/>
      <c r="G57" s="101"/>
      <c r="H57" s="35"/>
      <c r="I57" s="101"/>
      <c r="J57" s="35"/>
      <c r="K57" s="101"/>
      <c r="L57" s="35"/>
      <c r="M57" s="101"/>
      <c r="N57" s="35"/>
    </row>
    <row r="58" spans="2:19" ht="111" thickBot="1" x14ac:dyDescent="0.35">
      <c r="B58" s="3"/>
      <c r="C58" s="109" t="s">
        <v>8</v>
      </c>
      <c r="D58" s="110" t="s">
        <v>51</v>
      </c>
      <c r="E58" s="110" t="s">
        <v>73</v>
      </c>
      <c r="F58" s="110" t="s">
        <v>52</v>
      </c>
      <c r="G58" s="112" t="s">
        <v>74</v>
      </c>
      <c r="H58" s="200" t="s">
        <v>54</v>
      </c>
      <c r="I58" s="201"/>
      <c r="J58" s="202"/>
      <c r="K58" s="109" t="s">
        <v>53</v>
      </c>
      <c r="L58" s="111" t="s">
        <v>56</v>
      </c>
      <c r="M58" s="102"/>
    </row>
    <row r="59" spans="2:19" x14ac:dyDescent="0.3">
      <c r="B59" s="103"/>
      <c r="C59" s="193">
        <v>1</v>
      </c>
      <c r="D59" s="124">
        <v>15</v>
      </c>
      <c r="E59" s="117">
        <v>0.95</v>
      </c>
      <c r="F59" s="173">
        <f>E59*$R$4</f>
        <v>38</v>
      </c>
      <c r="G59" s="175">
        <f>ROUNDUP(F59/$P$60,0)*$P$60</f>
        <v>38</v>
      </c>
      <c r="H59" s="203" t="str">
        <f>R4&amp;" - "&amp;G59</f>
        <v>40 - 38</v>
      </c>
      <c r="I59" s="204"/>
      <c r="J59" s="205"/>
      <c r="K59" s="113">
        <f>COUNTIF($S$5:$S$41,$D59)</f>
        <v>0</v>
      </c>
      <c r="L59" s="221">
        <f>SUM(K59:K61)</f>
        <v>0</v>
      </c>
      <c r="M59" s="104"/>
      <c r="N59" s="104"/>
      <c r="O59" s="104"/>
      <c r="P59" s="104" t="s">
        <v>78</v>
      </c>
    </row>
    <row r="60" spans="2:19" x14ac:dyDescent="0.3">
      <c r="B60" s="103"/>
      <c r="C60" s="194"/>
      <c r="D60" s="125">
        <v>14</v>
      </c>
      <c r="E60" s="106">
        <v>0.9</v>
      </c>
      <c r="F60" s="171">
        <f t="shared" ref="F60:F74" si="7">E60*$R$4</f>
        <v>36</v>
      </c>
      <c r="G60" s="175">
        <f t="shared" ref="G60:G73" si="8">ROUNDUP(F60/$P$60,0)*$P$60</f>
        <v>36</v>
      </c>
      <c r="H60" s="203" t="str">
        <f t="shared" ref="H60:H74" si="9">G59-Einh&amp;" - "&amp;G60</f>
        <v>37,5 - 36</v>
      </c>
      <c r="I60" s="204"/>
      <c r="J60" s="205"/>
      <c r="K60" s="114">
        <f t="shared" ref="K60:K74" si="10">COUNTIF($S$5:$S$41,$D60)</f>
        <v>0</v>
      </c>
      <c r="L60" s="222"/>
      <c r="M60" s="104"/>
      <c r="N60" s="104"/>
      <c r="O60" s="104"/>
      <c r="P60" s="178">
        <v>0.5</v>
      </c>
    </row>
    <row r="61" spans="2:19" ht="15" thickBot="1" x14ac:dyDescent="0.35">
      <c r="B61" s="31"/>
      <c r="C61" s="195"/>
      <c r="D61" s="126">
        <v>13</v>
      </c>
      <c r="E61" s="116">
        <v>0.85</v>
      </c>
      <c r="F61" s="169">
        <f t="shared" si="7"/>
        <v>34</v>
      </c>
      <c r="G61" s="176">
        <f t="shared" si="8"/>
        <v>34</v>
      </c>
      <c r="H61" s="206" t="str">
        <f t="shared" si="9"/>
        <v>35,5 - 34</v>
      </c>
      <c r="I61" s="207"/>
      <c r="J61" s="208"/>
      <c r="K61" s="115">
        <f t="shared" si="10"/>
        <v>0</v>
      </c>
      <c r="L61" s="223"/>
      <c r="M61" s="104"/>
      <c r="N61" s="104"/>
      <c r="O61" s="104"/>
      <c r="P61" s="104"/>
    </row>
    <row r="62" spans="2:19" x14ac:dyDescent="0.3">
      <c r="B62" s="31"/>
      <c r="C62" s="196">
        <v>2</v>
      </c>
      <c r="D62" s="127">
        <v>12</v>
      </c>
      <c r="E62" s="118">
        <v>0.8</v>
      </c>
      <c r="F62" s="170">
        <f t="shared" si="7"/>
        <v>32</v>
      </c>
      <c r="G62" s="175">
        <f t="shared" si="8"/>
        <v>32</v>
      </c>
      <c r="H62" s="209" t="str">
        <f t="shared" si="9"/>
        <v>33,5 - 32</v>
      </c>
      <c r="I62" s="210"/>
      <c r="J62" s="211"/>
      <c r="K62" s="119">
        <f t="shared" si="10"/>
        <v>0</v>
      </c>
      <c r="L62" s="224">
        <f>SUM(K62:K64)</f>
        <v>0</v>
      </c>
      <c r="M62" s="104"/>
      <c r="N62" s="104"/>
      <c r="O62" s="104"/>
      <c r="P62" s="104"/>
    </row>
    <row r="63" spans="2:19" x14ac:dyDescent="0.3">
      <c r="C63" s="194"/>
      <c r="D63" s="125">
        <v>11</v>
      </c>
      <c r="E63" s="106">
        <v>0.75</v>
      </c>
      <c r="F63" s="171">
        <f t="shared" si="7"/>
        <v>30</v>
      </c>
      <c r="G63" s="175">
        <f t="shared" si="8"/>
        <v>30</v>
      </c>
      <c r="H63" s="212" t="str">
        <f t="shared" si="9"/>
        <v>31,5 - 30</v>
      </c>
      <c r="I63" s="213"/>
      <c r="J63" s="214"/>
      <c r="K63" s="114">
        <f t="shared" si="10"/>
        <v>0</v>
      </c>
      <c r="L63" s="222"/>
      <c r="M63" s="104"/>
      <c r="N63" s="104"/>
      <c r="O63" s="104"/>
      <c r="P63" s="104"/>
    </row>
    <row r="64" spans="2:19" ht="15" thickBot="1" x14ac:dyDescent="0.35">
      <c r="B64" s="33"/>
      <c r="C64" s="197"/>
      <c r="D64" s="128">
        <v>10</v>
      </c>
      <c r="E64" s="120">
        <v>0.7</v>
      </c>
      <c r="F64" s="172">
        <f t="shared" si="7"/>
        <v>28</v>
      </c>
      <c r="G64" s="176">
        <f t="shared" si="8"/>
        <v>28</v>
      </c>
      <c r="H64" s="206" t="str">
        <f t="shared" si="9"/>
        <v>29,5 - 28</v>
      </c>
      <c r="I64" s="207"/>
      <c r="J64" s="208"/>
      <c r="K64" s="121">
        <f t="shared" si="10"/>
        <v>0</v>
      </c>
      <c r="L64" s="225"/>
      <c r="M64" s="104"/>
      <c r="N64" s="104"/>
      <c r="O64" s="104"/>
      <c r="P64" s="104"/>
    </row>
    <row r="65" spans="3:16" x14ac:dyDescent="0.3">
      <c r="C65" s="193">
        <v>3</v>
      </c>
      <c r="D65" s="124">
        <v>9</v>
      </c>
      <c r="E65" s="117">
        <v>0.65</v>
      </c>
      <c r="F65" s="173">
        <f t="shared" si="7"/>
        <v>26</v>
      </c>
      <c r="G65" s="175">
        <f t="shared" si="8"/>
        <v>26</v>
      </c>
      <c r="H65" s="209" t="str">
        <f t="shared" si="9"/>
        <v>27,5 - 26</v>
      </c>
      <c r="I65" s="210"/>
      <c r="J65" s="211"/>
      <c r="K65" s="113">
        <f t="shared" si="10"/>
        <v>0</v>
      </c>
      <c r="L65" s="221">
        <f>SUM(K65:K67)</f>
        <v>0</v>
      </c>
      <c r="M65" s="104"/>
      <c r="N65" s="104"/>
      <c r="O65" s="104"/>
      <c r="P65" s="104"/>
    </row>
    <row r="66" spans="3:16" x14ac:dyDescent="0.3">
      <c r="C66" s="194"/>
      <c r="D66" s="125">
        <v>8</v>
      </c>
      <c r="E66" s="106">
        <v>0.6</v>
      </c>
      <c r="F66" s="171">
        <f t="shared" si="7"/>
        <v>24</v>
      </c>
      <c r="G66" s="175">
        <f t="shared" si="8"/>
        <v>24</v>
      </c>
      <c r="H66" s="212" t="str">
        <f t="shared" si="9"/>
        <v>25,5 - 24</v>
      </c>
      <c r="I66" s="213"/>
      <c r="J66" s="214"/>
      <c r="K66" s="114">
        <f t="shared" si="10"/>
        <v>0</v>
      </c>
      <c r="L66" s="222"/>
      <c r="M66" s="104"/>
      <c r="N66" s="104"/>
      <c r="O66" s="104"/>
      <c r="P66" s="104"/>
    </row>
    <row r="67" spans="3:16" ht="15" thickBot="1" x14ac:dyDescent="0.35">
      <c r="C67" s="195"/>
      <c r="D67" s="126">
        <v>7</v>
      </c>
      <c r="E67" s="116">
        <v>0.55000000000000004</v>
      </c>
      <c r="F67" s="169">
        <f t="shared" si="7"/>
        <v>22</v>
      </c>
      <c r="G67" s="176">
        <f t="shared" si="8"/>
        <v>22</v>
      </c>
      <c r="H67" s="206" t="str">
        <f t="shared" si="9"/>
        <v>23,5 - 22</v>
      </c>
      <c r="I67" s="207"/>
      <c r="J67" s="208"/>
      <c r="K67" s="115">
        <f t="shared" si="10"/>
        <v>0</v>
      </c>
      <c r="L67" s="223"/>
      <c r="M67" s="104"/>
      <c r="N67" s="104"/>
      <c r="O67" s="104"/>
      <c r="P67" s="104"/>
    </row>
    <row r="68" spans="3:16" x14ac:dyDescent="0.3">
      <c r="C68" s="196">
        <v>4</v>
      </c>
      <c r="D68" s="127">
        <v>6</v>
      </c>
      <c r="E68" s="118">
        <v>0.5</v>
      </c>
      <c r="F68" s="170">
        <f t="shared" si="7"/>
        <v>20</v>
      </c>
      <c r="G68" s="175">
        <f t="shared" si="8"/>
        <v>20</v>
      </c>
      <c r="H68" s="209" t="str">
        <f t="shared" si="9"/>
        <v>21,5 - 20</v>
      </c>
      <c r="I68" s="210"/>
      <c r="J68" s="211"/>
      <c r="K68" s="119">
        <f t="shared" si="10"/>
        <v>0</v>
      </c>
      <c r="L68" s="224">
        <f>SUM(K68:K70)</f>
        <v>0</v>
      </c>
      <c r="M68" s="104"/>
      <c r="N68" s="104"/>
      <c r="O68" s="104"/>
      <c r="P68" s="104"/>
    </row>
    <row r="69" spans="3:16" x14ac:dyDescent="0.3">
      <c r="C69" s="194"/>
      <c r="D69" s="125">
        <v>5</v>
      </c>
      <c r="E69" s="106">
        <v>0.45</v>
      </c>
      <c r="F69" s="171">
        <f t="shared" si="7"/>
        <v>18</v>
      </c>
      <c r="G69" s="175">
        <f t="shared" si="8"/>
        <v>18</v>
      </c>
      <c r="H69" s="212" t="str">
        <f t="shared" si="9"/>
        <v>19,5 - 18</v>
      </c>
      <c r="I69" s="213"/>
      <c r="J69" s="214"/>
      <c r="K69" s="114">
        <f t="shared" si="10"/>
        <v>0</v>
      </c>
      <c r="L69" s="222"/>
      <c r="M69" s="104"/>
      <c r="N69" s="104"/>
      <c r="O69" s="104"/>
      <c r="P69" s="104"/>
    </row>
    <row r="70" spans="3:16" ht="15" thickBot="1" x14ac:dyDescent="0.35">
      <c r="C70" s="197"/>
      <c r="D70" s="128">
        <v>4</v>
      </c>
      <c r="E70" s="120">
        <v>0.4</v>
      </c>
      <c r="F70" s="172">
        <f t="shared" si="7"/>
        <v>16</v>
      </c>
      <c r="G70" s="176">
        <f t="shared" si="8"/>
        <v>16</v>
      </c>
      <c r="H70" s="206" t="str">
        <f t="shared" si="9"/>
        <v>17,5 - 16</v>
      </c>
      <c r="I70" s="207"/>
      <c r="J70" s="208"/>
      <c r="K70" s="121">
        <f t="shared" si="10"/>
        <v>0</v>
      </c>
      <c r="L70" s="225"/>
      <c r="M70" s="104"/>
      <c r="N70" s="104"/>
      <c r="O70" s="104"/>
      <c r="P70" s="104"/>
    </row>
    <row r="71" spans="3:16" ht="15" customHeight="1" x14ac:dyDescent="0.3">
      <c r="C71" s="193">
        <v>5</v>
      </c>
      <c r="D71" s="124">
        <v>3</v>
      </c>
      <c r="E71" s="107">
        <f>(20+20*2/3)/100</f>
        <v>0.33333333333333337</v>
      </c>
      <c r="F71" s="173">
        <f t="shared" si="7"/>
        <v>13.333333333333336</v>
      </c>
      <c r="G71" s="175">
        <f t="shared" si="8"/>
        <v>13.5</v>
      </c>
      <c r="H71" s="209" t="str">
        <f t="shared" si="9"/>
        <v>15,5 - 13,5</v>
      </c>
      <c r="I71" s="210"/>
      <c r="J71" s="211"/>
      <c r="K71" s="113">
        <f t="shared" si="10"/>
        <v>0</v>
      </c>
      <c r="L71" s="221">
        <f>SUM(K71:K73)</f>
        <v>0</v>
      </c>
      <c r="M71" s="218">
        <f>SUM(K71:K74)/SUM(K59:K74)</f>
        <v>1</v>
      </c>
      <c r="N71" s="104"/>
      <c r="O71" s="104"/>
      <c r="P71" s="104"/>
    </row>
    <row r="72" spans="3:16" x14ac:dyDescent="0.3">
      <c r="C72" s="194"/>
      <c r="D72" s="125">
        <v>2</v>
      </c>
      <c r="E72" s="108">
        <f>(20+20*1/3)/100</f>
        <v>0.26666666666666666</v>
      </c>
      <c r="F72" s="171">
        <f t="shared" si="7"/>
        <v>10.666666666666666</v>
      </c>
      <c r="G72" s="175">
        <f t="shared" si="8"/>
        <v>11</v>
      </c>
      <c r="H72" s="212" t="str">
        <f t="shared" si="9"/>
        <v>13 - 11</v>
      </c>
      <c r="I72" s="213"/>
      <c r="J72" s="214"/>
      <c r="K72" s="114">
        <f t="shared" si="10"/>
        <v>0</v>
      </c>
      <c r="L72" s="222"/>
      <c r="M72" s="219"/>
    </row>
    <row r="73" spans="3:16" ht="15" thickBot="1" x14ac:dyDescent="0.35">
      <c r="C73" s="195"/>
      <c r="D73" s="126">
        <v>1</v>
      </c>
      <c r="E73" s="108">
        <v>0.2</v>
      </c>
      <c r="F73" s="169">
        <f t="shared" si="7"/>
        <v>8</v>
      </c>
      <c r="G73" s="176">
        <f t="shared" si="8"/>
        <v>8</v>
      </c>
      <c r="H73" s="206" t="str">
        <f t="shared" si="9"/>
        <v>10,5 - 8</v>
      </c>
      <c r="I73" s="207"/>
      <c r="J73" s="208"/>
      <c r="K73" s="115">
        <f t="shared" si="10"/>
        <v>0</v>
      </c>
      <c r="L73" s="223"/>
      <c r="M73" s="219"/>
    </row>
    <row r="74" spans="3:16" x14ac:dyDescent="0.3">
      <c r="C74" s="130">
        <v>6</v>
      </c>
      <c r="D74" s="129">
        <v>0</v>
      </c>
      <c r="E74" s="122">
        <v>0</v>
      </c>
      <c r="F74" s="174">
        <f t="shared" si="7"/>
        <v>0</v>
      </c>
      <c r="G74" s="177">
        <f t="shared" ref="G59:G74" si="11">ROUNDUP(F74/Einh,0)*Einh</f>
        <v>0</v>
      </c>
      <c r="H74" s="215" t="str">
        <f t="shared" si="9"/>
        <v>7,5 - 0</v>
      </c>
      <c r="I74" s="216"/>
      <c r="J74" s="217"/>
      <c r="K74" s="123">
        <f t="shared" si="10"/>
        <v>37</v>
      </c>
      <c r="L74" s="132">
        <f>K74</f>
        <v>37</v>
      </c>
      <c r="M74" s="220"/>
    </row>
    <row r="76" spans="3:16" x14ac:dyDescent="0.3">
      <c r="J76" s="34" t="s">
        <v>55</v>
      </c>
      <c r="K76" s="104">
        <f>SUM(K59:K74)</f>
        <v>37</v>
      </c>
    </row>
    <row r="78" spans="3:16" x14ac:dyDescent="0.3">
      <c r="J78" s="34" t="s">
        <v>57</v>
      </c>
      <c r="K78" s="198">
        <f>$S$42</f>
        <v>0</v>
      </c>
      <c r="L78" s="199"/>
    </row>
    <row r="79" spans="3:16" x14ac:dyDescent="0.3">
      <c r="J79" s="34" t="s">
        <v>82</v>
      </c>
      <c r="K79" s="189">
        <f>ROUNDDOWN((17-K78)/3,2)</f>
        <v>5.66</v>
      </c>
      <c r="L79" s="190"/>
    </row>
    <row r="84" spans="14:14" x14ac:dyDescent="0.3">
      <c r="N84" s="33"/>
    </row>
  </sheetData>
  <mergeCells count="32">
    <mergeCell ref="M71:M74"/>
    <mergeCell ref="H72:J72"/>
    <mergeCell ref="H73:J73"/>
    <mergeCell ref="H74:J74"/>
    <mergeCell ref="K78:L78"/>
    <mergeCell ref="K79:L79"/>
    <mergeCell ref="C68:C70"/>
    <mergeCell ref="H68:J68"/>
    <mergeCell ref="L68:L70"/>
    <mergeCell ref="H69:J69"/>
    <mergeCell ref="H70:J70"/>
    <mergeCell ref="C71:C73"/>
    <mergeCell ref="H71:J71"/>
    <mergeCell ref="L71:L73"/>
    <mergeCell ref="C62:C64"/>
    <mergeCell ref="H62:J62"/>
    <mergeCell ref="L62:L64"/>
    <mergeCell ref="H63:J63"/>
    <mergeCell ref="H64:J64"/>
    <mergeCell ref="C65:C67"/>
    <mergeCell ref="H65:J65"/>
    <mergeCell ref="L65:L67"/>
    <mergeCell ref="H66:J66"/>
    <mergeCell ref="H67:J67"/>
    <mergeCell ref="Q1:S1"/>
    <mergeCell ref="Q55:S55"/>
    <mergeCell ref="H58:J58"/>
    <mergeCell ref="C59:C61"/>
    <mergeCell ref="H59:J59"/>
    <mergeCell ref="L59:L61"/>
    <mergeCell ref="H60:J60"/>
    <mergeCell ref="H61:J61"/>
  </mergeCells>
  <conditionalFormatting sqref="A5:T41">
    <cfRule type="expression" dxfId="2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4"/>
  <sheetViews>
    <sheetView workbookViewId="0">
      <selection activeCell="Q1" sqref="Q1:S1"/>
    </sheetView>
  </sheetViews>
  <sheetFormatPr baseColWidth="10" defaultRowHeight="14.4" x14ac:dyDescent="0.3"/>
  <cols>
    <col min="1" max="1" width="4.33203125" customWidth="1"/>
    <col min="2" max="2" width="19.44140625" customWidth="1"/>
    <col min="3" max="17" width="4" customWidth="1"/>
    <col min="18" max="18" width="5.44140625" customWidth="1"/>
    <col min="19" max="19" width="4.33203125" customWidth="1"/>
    <col min="20" max="20" width="5" customWidth="1"/>
  </cols>
  <sheetData>
    <row r="1" spans="1:20" ht="15.6" x14ac:dyDescent="0.3">
      <c r="B1" s="36" t="str">
        <f>Klasse</f>
        <v>m1</v>
      </c>
      <c r="C1" s="93" t="str">
        <f>Kurshalbjahr</f>
        <v>11-1</v>
      </c>
      <c r="H1" s="59" t="str">
        <f>Lehrkraft</f>
        <v>Schienle J., OStR</v>
      </c>
      <c r="Q1" s="191" t="s">
        <v>29</v>
      </c>
      <c r="R1" s="191"/>
      <c r="S1" s="191"/>
    </row>
    <row r="2" spans="1:20" ht="15.6" x14ac:dyDescent="0.3">
      <c r="H2" s="37" t="str">
        <f>"3. Steigreifaufgabe im Fach "&amp;Fach</f>
        <v>3. Steigreifaufgabe im Fach Mathematik</v>
      </c>
    </row>
    <row r="3" spans="1:20" ht="15" thickBot="1" x14ac:dyDescent="0.35">
      <c r="A3" s="1" t="s">
        <v>1</v>
      </c>
      <c r="B3" s="38" t="s">
        <v>23</v>
      </c>
      <c r="C3" s="39" t="s">
        <v>30</v>
      </c>
      <c r="D3" s="40" t="s">
        <v>31</v>
      </c>
      <c r="E3" s="40" t="s">
        <v>32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24</v>
      </c>
      <c r="R3" s="42" t="s">
        <v>25</v>
      </c>
      <c r="S3" s="41" t="s">
        <v>51</v>
      </c>
      <c r="T3" s="43" t="s">
        <v>8</v>
      </c>
    </row>
    <row r="4" spans="1:20" ht="13.5" customHeight="1" x14ac:dyDescent="0.3">
      <c r="B4" s="44" t="s">
        <v>26</v>
      </c>
      <c r="C4" s="45">
        <v>5</v>
      </c>
      <c r="D4" s="12">
        <v>2</v>
      </c>
      <c r="E4" s="12">
        <v>3</v>
      </c>
      <c r="F4" s="12">
        <v>30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0">
        <v>0</v>
      </c>
      <c r="R4" s="46">
        <f t="shared" ref="R4" si="0">SUM(C4:Q4)</f>
        <v>40</v>
      </c>
      <c r="S4" s="5"/>
    </row>
    <row r="5" spans="1:20" ht="13.5" customHeight="1" x14ac:dyDescent="0.3">
      <c r="A5" s="1">
        <v>1</v>
      </c>
      <c r="B5" s="60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105">
        <f>IF($B5&lt;&gt;"",IF(R5&gt;=$G$59,$D$59,IF(R5&gt;=$G$60,$D$60,IF(R5&gt;=$G$61,$D$61,IF(R5&gt;=$G$62,$D$62,IF(R5&gt;=$G$63,$D$63,IF(R5&gt;=$G$64,$D$64,IF(R5&gt;=$G$65,$D$65,IF(R5&gt;=$G$66,$D$66,IF(R5&gt;=$G$67,$D$67,IF(R5&gt;=$G$68,$D$68,IF(R5&gt;=$G$69,$D$69,IF(R5&gt;=$G$70,$D$70,IF(R5&gt;=$G$71,$D$71,IF(R5&gt;=$G$72,$D$72,IF(R5&gt;=$G$73,$D$73,$D$74))))))))))))))),"")</f>
        <v>0</v>
      </c>
      <c r="T5" s="131">
        <f>IF(S5="","",IF(S5=0,6,INT((17-S5)/3*100)/100))</f>
        <v>6</v>
      </c>
    </row>
    <row r="6" spans="1:20" ht="13.5" customHeight="1" x14ac:dyDescent="0.3">
      <c r="A6" s="1">
        <f>A5+1</f>
        <v>2</v>
      </c>
      <c r="B6" s="61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1" si="1">IF($B6&lt;&gt;"",SUM(C6:Q6),"")</f>
        <v>0</v>
      </c>
      <c r="S6" s="105">
        <f t="shared" ref="S6:S41" si="2">IF($B6&lt;&gt;"",IF(R6&gt;=$G$59,$D$59,IF(R6&gt;=$G$60,$D$60,IF(R6&gt;=$G$61,$D$61,IF(R6&gt;=$G$62,$D$62,IF(R6&gt;=$G$63,$D$63,IF(R6&gt;=$G$64,$D$64,IF(R6&gt;=$G$65,$D$65,IF(R6&gt;=$G$66,$D$66,IF(R6&gt;=$G$67,$D$67,IF(R6&gt;=$G$68,$D$68,IF(R6&gt;=$G$69,$D$69,IF(R6&gt;=$G$70,$D$70,IF(R6&gt;=$G$71,$D$71,IF(R6&gt;=$G$72,$D$72,IF(R6&gt;=$G$73,$D$73,$D$74))))))))))))))),"")</f>
        <v>0</v>
      </c>
      <c r="T6" s="131">
        <f t="shared" ref="T6:T41" si="3">IF(S6="","",IF(S6=0,6,INT((17-S6)/3*100)/100))</f>
        <v>6</v>
      </c>
    </row>
    <row r="7" spans="1:20" ht="13.5" customHeight="1" x14ac:dyDescent="0.3">
      <c r="A7" s="1">
        <f t="shared" ref="A7:A41" si="4">A6+1</f>
        <v>3</v>
      </c>
      <c r="B7" s="61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105">
        <f t="shared" si="2"/>
        <v>0</v>
      </c>
      <c r="T7" s="131">
        <f t="shared" si="3"/>
        <v>6</v>
      </c>
    </row>
    <row r="8" spans="1:20" ht="13.5" customHeight="1" x14ac:dyDescent="0.3">
      <c r="A8" s="1">
        <f t="shared" si="4"/>
        <v>4</v>
      </c>
      <c r="B8" s="61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105">
        <f t="shared" si="2"/>
        <v>0</v>
      </c>
      <c r="T8" s="131">
        <f t="shared" si="3"/>
        <v>6</v>
      </c>
    </row>
    <row r="9" spans="1:20" ht="13.5" customHeight="1" x14ac:dyDescent="0.3">
      <c r="A9" s="1">
        <f t="shared" si="4"/>
        <v>5</v>
      </c>
      <c r="B9" s="61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105">
        <f t="shared" si="2"/>
        <v>0</v>
      </c>
      <c r="T9" s="131">
        <f t="shared" si="3"/>
        <v>6</v>
      </c>
    </row>
    <row r="10" spans="1:20" ht="13.5" customHeight="1" x14ac:dyDescent="0.3">
      <c r="A10" s="1">
        <f t="shared" si="4"/>
        <v>6</v>
      </c>
      <c r="B10" s="61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105">
        <f t="shared" si="2"/>
        <v>0</v>
      </c>
      <c r="T10" s="131">
        <f t="shared" si="3"/>
        <v>6</v>
      </c>
    </row>
    <row r="11" spans="1:20" ht="13.5" customHeight="1" x14ac:dyDescent="0.3">
      <c r="A11" s="1">
        <f t="shared" si="4"/>
        <v>7</v>
      </c>
      <c r="B11" s="61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105">
        <f t="shared" si="2"/>
        <v>0</v>
      </c>
      <c r="T11" s="131">
        <f t="shared" si="3"/>
        <v>6</v>
      </c>
    </row>
    <row r="12" spans="1:20" ht="13.5" customHeight="1" x14ac:dyDescent="0.3">
      <c r="A12" s="1">
        <f t="shared" si="4"/>
        <v>8</v>
      </c>
      <c r="B12" s="61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105">
        <f t="shared" si="2"/>
        <v>0</v>
      </c>
      <c r="T12" s="131">
        <f t="shared" si="3"/>
        <v>6</v>
      </c>
    </row>
    <row r="13" spans="1:20" ht="13.5" customHeight="1" x14ac:dyDescent="0.3">
      <c r="A13" s="1">
        <f t="shared" si="4"/>
        <v>9</v>
      </c>
      <c r="B13" s="61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105">
        <f t="shared" si="2"/>
        <v>0</v>
      </c>
      <c r="T13" s="131">
        <f t="shared" si="3"/>
        <v>6</v>
      </c>
    </row>
    <row r="14" spans="1:20" ht="13.5" customHeight="1" x14ac:dyDescent="0.3">
      <c r="A14" s="1">
        <f t="shared" si="4"/>
        <v>10</v>
      </c>
      <c r="B14" s="61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105">
        <f t="shared" si="2"/>
        <v>0</v>
      </c>
      <c r="T14" s="131">
        <f t="shared" si="3"/>
        <v>6</v>
      </c>
    </row>
    <row r="15" spans="1:20" ht="13.5" customHeight="1" x14ac:dyDescent="0.3">
      <c r="A15" s="1">
        <f t="shared" si="4"/>
        <v>11</v>
      </c>
      <c r="B15" s="61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105">
        <f t="shared" si="2"/>
        <v>0</v>
      </c>
      <c r="T15" s="131">
        <f t="shared" si="3"/>
        <v>6</v>
      </c>
    </row>
    <row r="16" spans="1:20" ht="13.5" customHeight="1" x14ac:dyDescent="0.3">
      <c r="A16" s="1">
        <f t="shared" si="4"/>
        <v>12</v>
      </c>
      <c r="B16" s="61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105">
        <f t="shared" si="2"/>
        <v>0</v>
      </c>
      <c r="T16" s="131">
        <f t="shared" si="3"/>
        <v>6</v>
      </c>
    </row>
    <row r="17" spans="1:20" ht="13.5" customHeight="1" x14ac:dyDescent="0.3">
      <c r="A17" s="1">
        <f t="shared" si="4"/>
        <v>13</v>
      </c>
      <c r="B17" s="61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105">
        <f t="shared" si="2"/>
        <v>0</v>
      </c>
      <c r="T17" s="131">
        <f t="shared" si="3"/>
        <v>6</v>
      </c>
    </row>
    <row r="18" spans="1:20" ht="13.5" customHeight="1" x14ac:dyDescent="0.3">
      <c r="A18" s="1">
        <f t="shared" si="4"/>
        <v>14</v>
      </c>
      <c r="B18" s="61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105">
        <f t="shared" si="2"/>
        <v>0</v>
      </c>
      <c r="T18" s="131">
        <f t="shared" si="3"/>
        <v>6</v>
      </c>
    </row>
    <row r="19" spans="1:20" ht="13.5" customHeight="1" x14ac:dyDescent="0.3">
      <c r="A19" s="1">
        <f t="shared" si="4"/>
        <v>15</v>
      </c>
      <c r="B19" s="61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105">
        <f t="shared" si="2"/>
        <v>0</v>
      </c>
      <c r="T19" s="131">
        <f t="shared" si="3"/>
        <v>6</v>
      </c>
    </row>
    <row r="20" spans="1:20" ht="13.5" customHeight="1" x14ac:dyDescent="0.3">
      <c r="A20" s="1">
        <f t="shared" si="4"/>
        <v>16</v>
      </c>
      <c r="B20" s="61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105">
        <f t="shared" si="2"/>
        <v>0</v>
      </c>
      <c r="T20" s="131">
        <f t="shared" si="3"/>
        <v>6</v>
      </c>
    </row>
    <row r="21" spans="1:20" ht="13.5" customHeight="1" x14ac:dyDescent="0.3">
      <c r="A21" s="1">
        <f t="shared" si="4"/>
        <v>17</v>
      </c>
      <c r="B21" s="61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105">
        <f t="shared" si="2"/>
        <v>0</v>
      </c>
      <c r="T21" s="131">
        <f t="shared" si="3"/>
        <v>6</v>
      </c>
    </row>
    <row r="22" spans="1:20" ht="13.5" customHeight="1" x14ac:dyDescent="0.3">
      <c r="A22" s="1">
        <f t="shared" si="4"/>
        <v>18</v>
      </c>
      <c r="B22" s="61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105">
        <f t="shared" si="2"/>
        <v>0</v>
      </c>
      <c r="T22" s="131">
        <f t="shared" si="3"/>
        <v>6</v>
      </c>
    </row>
    <row r="23" spans="1:20" ht="13.5" customHeight="1" x14ac:dyDescent="0.3">
      <c r="A23" s="1">
        <f t="shared" si="4"/>
        <v>19</v>
      </c>
      <c r="B23" s="61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105">
        <f t="shared" si="2"/>
        <v>0</v>
      </c>
      <c r="T23" s="131">
        <f t="shared" si="3"/>
        <v>6</v>
      </c>
    </row>
    <row r="24" spans="1:20" ht="13.5" customHeight="1" x14ac:dyDescent="0.3">
      <c r="A24" s="1">
        <f t="shared" si="4"/>
        <v>20</v>
      </c>
      <c r="B24" s="61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105">
        <f t="shared" si="2"/>
        <v>0</v>
      </c>
      <c r="T24" s="131">
        <f t="shared" si="3"/>
        <v>6</v>
      </c>
    </row>
    <row r="25" spans="1:20" ht="13.5" customHeight="1" x14ac:dyDescent="0.3">
      <c r="A25" s="1">
        <f t="shared" si="4"/>
        <v>21</v>
      </c>
      <c r="B25" s="61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105">
        <f t="shared" si="2"/>
        <v>0</v>
      </c>
      <c r="T25" s="131">
        <f t="shared" si="3"/>
        <v>6</v>
      </c>
    </row>
    <row r="26" spans="1:20" ht="13.5" customHeight="1" x14ac:dyDescent="0.3">
      <c r="A26" s="1">
        <f t="shared" si="4"/>
        <v>22</v>
      </c>
      <c r="B26" s="61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105">
        <f t="shared" si="2"/>
        <v>0</v>
      </c>
      <c r="T26" s="131">
        <f t="shared" si="3"/>
        <v>6</v>
      </c>
    </row>
    <row r="27" spans="1:20" ht="13.5" customHeight="1" x14ac:dyDescent="0.3">
      <c r="A27" s="1">
        <f t="shared" si="4"/>
        <v>23</v>
      </c>
      <c r="B27" s="61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105">
        <f t="shared" si="2"/>
        <v>0</v>
      </c>
      <c r="T27" s="131">
        <f t="shared" si="3"/>
        <v>6</v>
      </c>
    </row>
    <row r="28" spans="1:20" ht="13.5" customHeight="1" x14ac:dyDescent="0.3">
      <c r="A28" s="1">
        <f t="shared" si="4"/>
        <v>24</v>
      </c>
      <c r="B28" s="61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105">
        <f t="shared" si="2"/>
        <v>0</v>
      </c>
      <c r="T28" s="131">
        <f t="shared" si="3"/>
        <v>6</v>
      </c>
    </row>
    <row r="29" spans="1:20" ht="13.5" customHeight="1" x14ac:dyDescent="0.3">
      <c r="A29" s="1">
        <f t="shared" si="4"/>
        <v>25</v>
      </c>
      <c r="B29" s="61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105">
        <f t="shared" si="2"/>
        <v>0</v>
      </c>
      <c r="T29" s="131">
        <f t="shared" si="3"/>
        <v>6</v>
      </c>
    </row>
    <row r="30" spans="1:20" ht="13.5" customHeight="1" x14ac:dyDescent="0.3">
      <c r="A30" s="1">
        <f t="shared" si="4"/>
        <v>26</v>
      </c>
      <c r="B30" s="61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105">
        <f t="shared" si="2"/>
        <v>0</v>
      </c>
      <c r="T30" s="131">
        <f t="shared" si="3"/>
        <v>6</v>
      </c>
    </row>
    <row r="31" spans="1:20" ht="13.5" customHeight="1" x14ac:dyDescent="0.3">
      <c r="A31" s="1">
        <f t="shared" si="4"/>
        <v>27</v>
      </c>
      <c r="B31" s="61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105">
        <f t="shared" si="2"/>
        <v>0</v>
      </c>
      <c r="T31" s="131">
        <f t="shared" si="3"/>
        <v>6</v>
      </c>
    </row>
    <row r="32" spans="1:20" ht="13.5" customHeight="1" x14ac:dyDescent="0.3">
      <c r="A32" s="1">
        <f t="shared" si="4"/>
        <v>28</v>
      </c>
      <c r="B32" s="61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105">
        <f t="shared" si="2"/>
        <v>0</v>
      </c>
      <c r="T32" s="131">
        <f t="shared" si="3"/>
        <v>6</v>
      </c>
    </row>
    <row r="33" spans="1:20" ht="13.5" customHeight="1" x14ac:dyDescent="0.3">
      <c r="A33" s="1">
        <f t="shared" si="4"/>
        <v>29</v>
      </c>
      <c r="B33" s="61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105">
        <f t="shared" si="2"/>
        <v>0</v>
      </c>
      <c r="T33" s="131">
        <f t="shared" si="3"/>
        <v>6</v>
      </c>
    </row>
    <row r="34" spans="1:20" ht="13.5" customHeight="1" x14ac:dyDescent="0.3">
      <c r="A34" s="1">
        <f t="shared" si="4"/>
        <v>30</v>
      </c>
      <c r="B34" s="61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105">
        <f t="shared" si="2"/>
        <v>0</v>
      </c>
      <c r="T34" s="131">
        <f t="shared" si="3"/>
        <v>6</v>
      </c>
    </row>
    <row r="35" spans="1:20" ht="13.5" customHeight="1" x14ac:dyDescent="0.3">
      <c r="A35" s="1">
        <f t="shared" si="4"/>
        <v>31</v>
      </c>
      <c r="B35" s="61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105">
        <f t="shared" si="2"/>
        <v>0</v>
      </c>
      <c r="T35" s="131">
        <f t="shared" si="3"/>
        <v>6</v>
      </c>
    </row>
    <row r="36" spans="1:20" ht="13.5" customHeight="1" x14ac:dyDescent="0.3">
      <c r="A36" s="1">
        <f t="shared" si="4"/>
        <v>32</v>
      </c>
      <c r="B36" s="61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105">
        <f t="shared" si="2"/>
        <v>0</v>
      </c>
      <c r="T36" s="131">
        <f t="shared" si="3"/>
        <v>6</v>
      </c>
    </row>
    <row r="37" spans="1:20" ht="13.5" customHeight="1" x14ac:dyDescent="0.3">
      <c r="A37" s="1">
        <f t="shared" si="4"/>
        <v>33</v>
      </c>
      <c r="B37" s="61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105">
        <f t="shared" si="2"/>
        <v>0</v>
      </c>
      <c r="T37" s="131">
        <f t="shared" si="3"/>
        <v>6</v>
      </c>
    </row>
    <row r="38" spans="1:20" ht="13.5" customHeight="1" x14ac:dyDescent="0.3">
      <c r="A38" s="1">
        <f t="shared" si="4"/>
        <v>34</v>
      </c>
      <c r="B38" s="61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105">
        <f t="shared" si="2"/>
        <v>0</v>
      </c>
      <c r="T38" s="131">
        <f t="shared" si="3"/>
        <v>6</v>
      </c>
    </row>
    <row r="39" spans="1:20" ht="13.5" customHeight="1" x14ac:dyDescent="0.3">
      <c r="A39" s="1">
        <f t="shared" si="4"/>
        <v>35</v>
      </c>
      <c r="B39" s="61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105">
        <f t="shared" si="2"/>
        <v>0</v>
      </c>
      <c r="T39" s="131">
        <f t="shared" si="3"/>
        <v>6</v>
      </c>
    </row>
    <row r="40" spans="1:20" ht="13.5" customHeight="1" x14ac:dyDescent="0.3">
      <c r="A40" s="1">
        <f t="shared" si="4"/>
        <v>36</v>
      </c>
      <c r="B40" s="61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105">
        <f t="shared" si="2"/>
        <v>0</v>
      </c>
      <c r="T40" s="131">
        <f t="shared" si="3"/>
        <v>6</v>
      </c>
    </row>
    <row r="41" spans="1:20" ht="13.5" customHeight="1" x14ac:dyDescent="0.3">
      <c r="A41" s="1">
        <f t="shared" si="4"/>
        <v>37</v>
      </c>
      <c r="B41" s="61" t="str">
        <f>IF(Start!B59&lt;&gt;"",Start!B59,"")</f>
        <v xml:space="preserve"> </v>
      </c>
      <c r="C41" s="4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48">
        <f t="shared" si="1"/>
        <v>0</v>
      </c>
      <c r="S41" s="105">
        <f t="shared" si="2"/>
        <v>0</v>
      </c>
      <c r="T41" s="131">
        <f t="shared" si="3"/>
        <v>6</v>
      </c>
    </row>
    <row r="42" spans="1:20" x14ac:dyDescent="0.3">
      <c r="B42" s="62" t="s">
        <v>27</v>
      </c>
      <c r="C42" s="53" t="e">
        <f>AVERAGE(C5:C41)</f>
        <v>#DIV/0!</v>
      </c>
      <c r="D42" s="54" t="e">
        <f>AVERAGE(D5:D41)</f>
        <v>#DIV/0!</v>
      </c>
      <c r="E42" s="54" t="e">
        <f>AVERAGE(E5:E41)</f>
        <v>#DIV/0!</v>
      </c>
      <c r="F42" s="54" t="e">
        <f t="shared" ref="F42:R42" si="5">AVERAGE(F5:F41)</f>
        <v>#DIV/0!</v>
      </c>
      <c r="G42" s="54" t="e">
        <f t="shared" si="5"/>
        <v>#DIV/0!</v>
      </c>
      <c r="H42" s="54" t="e">
        <f t="shared" si="5"/>
        <v>#DIV/0!</v>
      </c>
      <c r="I42" s="54" t="e">
        <f t="shared" si="5"/>
        <v>#DIV/0!</v>
      </c>
      <c r="J42" s="54" t="e">
        <f t="shared" si="5"/>
        <v>#DIV/0!</v>
      </c>
      <c r="K42" s="54" t="e">
        <f t="shared" si="5"/>
        <v>#DIV/0!</v>
      </c>
      <c r="L42" s="54" t="e">
        <f t="shared" si="5"/>
        <v>#DIV/0!</v>
      </c>
      <c r="M42" s="54" t="e">
        <f t="shared" si="5"/>
        <v>#DIV/0!</v>
      </c>
      <c r="N42" s="54" t="e">
        <f t="shared" si="5"/>
        <v>#DIV/0!</v>
      </c>
      <c r="O42" s="54" t="e">
        <f t="shared" si="5"/>
        <v>#DIV/0!</v>
      </c>
      <c r="P42" s="54" t="e">
        <f t="shared" si="5"/>
        <v>#DIV/0!</v>
      </c>
      <c r="Q42" s="49" t="e">
        <f t="shared" si="5"/>
        <v>#DIV/0!</v>
      </c>
      <c r="R42" s="66">
        <f t="shared" si="5"/>
        <v>0</v>
      </c>
      <c r="S42" s="133">
        <f>INT(100*AVERAGE(S5:S41))/100</f>
        <v>0</v>
      </c>
      <c r="T42" s="131">
        <f>AVERAGE(T5:T41)</f>
        <v>6</v>
      </c>
    </row>
    <row r="43" spans="1:20" x14ac:dyDescent="0.3">
      <c r="B43" s="32" t="s">
        <v>28</v>
      </c>
      <c r="C43" s="55" t="e">
        <f>C42/C$4</f>
        <v>#DIV/0!</v>
      </c>
      <c r="D43" s="56" t="e">
        <f t="shared" ref="D43:R43" si="6">D42/D$4</f>
        <v>#DIV/0!</v>
      </c>
      <c r="E43" s="56" t="e">
        <f t="shared" si="6"/>
        <v>#DIV/0!</v>
      </c>
      <c r="F43" s="56" t="e">
        <f t="shared" si="6"/>
        <v>#DIV/0!</v>
      </c>
      <c r="G43" s="56" t="e">
        <f t="shared" si="6"/>
        <v>#DIV/0!</v>
      </c>
      <c r="H43" s="56" t="e">
        <f t="shared" si="6"/>
        <v>#DIV/0!</v>
      </c>
      <c r="I43" s="56" t="e">
        <f t="shared" si="6"/>
        <v>#DIV/0!</v>
      </c>
      <c r="J43" s="56" t="e">
        <f t="shared" si="6"/>
        <v>#DIV/0!</v>
      </c>
      <c r="K43" s="56" t="e">
        <f t="shared" si="6"/>
        <v>#DIV/0!</v>
      </c>
      <c r="L43" s="56" t="e">
        <f t="shared" si="6"/>
        <v>#DIV/0!</v>
      </c>
      <c r="M43" s="56" t="e">
        <f t="shared" si="6"/>
        <v>#DIV/0!</v>
      </c>
      <c r="N43" s="56" t="e">
        <f t="shared" si="6"/>
        <v>#DIV/0!</v>
      </c>
      <c r="O43" s="56" t="e">
        <f t="shared" si="6"/>
        <v>#DIV/0!</v>
      </c>
      <c r="P43" s="56" t="e">
        <f t="shared" si="6"/>
        <v>#DIV/0!</v>
      </c>
      <c r="Q43" s="57" t="e">
        <f t="shared" si="6"/>
        <v>#DIV/0!</v>
      </c>
      <c r="R43" s="55">
        <f t="shared" si="6"/>
        <v>0</v>
      </c>
    </row>
    <row r="55" spans="2:19" ht="15.6" x14ac:dyDescent="0.3">
      <c r="B55" s="36" t="str">
        <f>Klasse</f>
        <v>m1</v>
      </c>
      <c r="C55" s="93" t="str">
        <f>Kurshalbjahr</f>
        <v>11-1</v>
      </c>
      <c r="F55" s="58"/>
      <c r="G55" s="37"/>
      <c r="H55" s="59" t="str">
        <f>Lehrkraft</f>
        <v>Schienle J., OStR</v>
      </c>
      <c r="Q55" s="192" t="str">
        <f>Q1</f>
        <v>Datum</v>
      </c>
      <c r="R55" s="192"/>
      <c r="S55" s="192"/>
    </row>
    <row r="56" spans="2:19" ht="15.6" x14ac:dyDescent="0.3">
      <c r="H56" s="37" t="str">
        <f>H2</f>
        <v>3. Steigreifaufgabe im Fach Mathematik</v>
      </c>
    </row>
    <row r="57" spans="2:19" x14ac:dyDescent="0.3">
      <c r="B57" s="31"/>
      <c r="C57" s="101"/>
      <c r="D57" s="35"/>
      <c r="E57" s="101"/>
      <c r="F57" s="35"/>
      <c r="G57" s="101"/>
      <c r="H57" s="35"/>
      <c r="I57" s="101"/>
      <c r="J57" s="35"/>
      <c r="K57" s="101"/>
      <c r="L57" s="35"/>
      <c r="M57" s="101"/>
      <c r="N57" s="35"/>
    </row>
    <row r="58" spans="2:19" ht="111" thickBot="1" x14ac:dyDescent="0.35">
      <c r="B58" s="3"/>
      <c r="C58" s="109" t="s">
        <v>8</v>
      </c>
      <c r="D58" s="110" t="s">
        <v>51</v>
      </c>
      <c r="E58" s="110" t="s">
        <v>73</v>
      </c>
      <c r="F58" s="110" t="s">
        <v>52</v>
      </c>
      <c r="G58" s="112" t="s">
        <v>74</v>
      </c>
      <c r="H58" s="200" t="s">
        <v>54</v>
      </c>
      <c r="I58" s="201"/>
      <c r="J58" s="202"/>
      <c r="K58" s="109" t="s">
        <v>53</v>
      </c>
      <c r="L58" s="111" t="s">
        <v>56</v>
      </c>
      <c r="M58" s="102"/>
    </row>
    <row r="59" spans="2:19" x14ac:dyDescent="0.3">
      <c r="B59" s="103"/>
      <c r="C59" s="193">
        <v>1</v>
      </c>
      <c r="D59" s="124">
        <v>15</v>
      </c>
      <c r="E59" s="117">
        <v>0.95</v>
      </c>
      <c r="F59" s="173">
        <f>E59*$R$4</f>
        <v>38</v>
      </c>
      <c r="G59" s="175">
        <f>ROUNDUP(F59/$P$60,0)*$P$60</f>
        <v>38</v>
      </c>
      <c r="H59" s="203" t="str">
        <f>R4&amp;" - "&amp;G59</f>
        <v>40 - 38</v>
      </c>
      <c r="I59" s="204"/>
      <c r="J59" s="205"/>
      <c r="K59" s="113">
        <f>COUNTIF($S$5:$S$41,$D59)</f>
        <v>0</v>
      </c>
      <c r="L59" s="221">
        <f>SUM(K59:K61)</f>
        <v>0</v>
      </c>
      <c r="M59" s="104"/>
      <c r="N59" s="104"/>
      <c r="O59" s="104"/>
      <c r="P59" s="104" t="s">
        <v>78</v>
      </c>
    </row>
    <row r="60" spans="2:19" x14ac:dyDescent="0.3">
      <c r="B60" s="103"/>
      <c r="C60" s="194"/>
      <c r="D60" s="125">
        <v>14</v>
      </c>
      <c r="E60" s="106">
        <v>0.9</v>
      </c>
      <c r="F60" s="171">
        <f t="shared" ref="F60:F74" si="7">E60*$R$4</f>
        <v>36</v>
      </c>
      <c r="G60" s="175">
        <f t="shared" ref="G60:G73" si="8">ROUNDUP(F60/$P$60,0)*$P$60</f>
        <v>36</v>
      </c>
      <c r="H60" s="203" t="str">
        <f t="shared" ref="H60:H74" si="9">G59-Einh&amp;" - "&amp;G60</f>
        <v>37,5 - 36</v>
      </c>
      <c r="I60" s="204"/>
      <c r="J60" s="205"/>
      <c r="K60" s="114">
        <f t="shared" ref="K60:K74" si="10">COUNTIF($S$5:$S$41,$D60)</f>
        <v>0</v>
      </c>
      <c r="L60" s="222"/>
      <c r="M60" s="104"/>
      <c r="N60" s="104"/>
      <c r="O60" s="104"/>
      <c r="P60" s="178">
        <v>0.5</v>
      </c>
    </row>
    <row r="61" spans="2:19" ht="15" thickBot="1" x14ac:dyDescent="0.35">
      <c r="B61" s="31"/>
      <c r="C61" s="195"/>
      <c r="D61" s="126">
        <v>13</v>
      </c>
      <c r="E61" s="116">
        <v>0.85</v>
      </c>
      <c r="F61" s="169">
        <f t="shared" si="7"/>
        <v>34</v>
      </c>
      <c r="G61" s="176">
        <f t="shared" si="8"/>
        <v>34</v>
      </c>
      <c r="H61" s="206" t="str">
        <f t="shared" si="9"/>
        <v>35,5 - 34</v>
      </c>
      <c r="I61" s="207"/>
      <c r="J61" s="208"/>
      <c r="K61" s="115">
        <f t="shared" si="10"/>
        <v>0</v>
      </c>
      <c r="L61" s="223"/>
      <c r="M61" s="104"/>
      <c r="N61" s="104"/>
      <c r="O61" s="104"/>
      <c r="P61" s="104"/>
    </row>
    <row r="62" spans="2:19" x14ac:dyDescent="0.3">
      <c r="B62" s="31"/>
      <c r="C62" s="196">
        <v>2</v>
      </c>
      <c r="D62" s="127">
        <v>12</v>
      </c>
      <c r="E62" s="118">
        <v>0.8</v>
      </c>
      <c r="F62" s="170">
        <f t="shared" si="7"/>
        <v>32</v>
      </c>
      <c r="G62" s="175">
        <f t="shared" si="8"/>
        <v>32</v>
      </c>
      <c r="H62" s="209" t="str">
        <f t="shared" si="9"/>
        <v>33,5 - 32</v>
      </c>
      <c r="I62" s="210"/>
      <c r="J62" s="211"/>
      <c r="K62" s="119">
        <f t="shared" si="10"/>
        <v>0</v>
      </c>
      <c r="L62" s="224">
        <f>SUM(K62:K64)</f>
        <v>0</v>
      </c>
      <c r="M62" s="104"/>
      <c r="N62" s="104"/>
      <c r="O62" s="104"/>
      <c r="P62" s="104"/>
    </row>
    <row r="63" spans="2:19" x14ac:dyDescent="0.3">
      <c r="C63" s="194"/>
      <c r="D63" s="125">
        <v>11</v>
      </c>
      <c r="E63" s="106">
        <v>0.75</v>
      </c>
      <c r="F63" s="171">
        <f t="shared" si="7"/>
        <v>30</v>
      </c>
      <c r="G63" s="175">
        <f t="shared" si="8"/>
        <v>30</v>
      </c>
      <c r="H63" s="212" t="str">
        <f t="shared" si="9"/>
        <v>31,5 - 30</v>
      </c>
      <c r="I63" s="213"/>
      <c r="J63" s="214"/>
      <c r="K63" s="114">
        <f t="shared" si="10"/>
        <v>0</v>
      </c>
      <c r="L63" s="222"/>
      <c r="M63" s="104"/>
      <c r="N63" s="104"/>
      <c r="O63" s="104"/>
      <c r="P63" s="104"/>
    </row>
    <row r="64" spans="2:19" ht="15" thickBot="1" x14ac:dyDescent="0.35">
      <c r="B64" s="33"/>
      <c r="C64" s="197"/>
      <c r="D64" s="128">
        <v>10</v>
      </c>
      <c r="E64" s="120">
        <v>0.7</v>
      </c>
      <c r="F64" s="172">
        <f t="shared" si="7"/>
        <v>28</v>
      </c>
      <c r="G64" s="176">
        <f t="shared" si="8"/>
        <v>28</v>
      </c>
      <c r="H64" s="206" t="str">
        <f t="shared" si="9"/>
        <v>29,5 - 28</v>
      </c>
      <c r="I64" s="207"/>
      <c r="J64" s="208"/>
      <c r="K64" s="121">
        <f t="shared" si="10"/>
        <v>0</v>
      </c>
      <c r="L64" s="225"/>
      <c r="M64" s="104"/>
      <c r="N64" s="104"/>
      <c r="O64" s="104"/>
      <c r="P64" s="104"/>
    </row>
    <row r="65" spans="3:16" x14ac:dyDescent="0.3">
      <c r="C65" s="193">
        <v>3</v>
      </c>
      <c r="D65" s="124">
        <v>9</v>
      </c>
      <c r="E65" s="117">
        <v>0.65</v>
      </c>
      <c r="F65" s="173">
        <f t="shared" si="7"/>
        <v>26</v>
      </c>
      <c r="G65" s="175">
        <f t="shared" si="8"/>
        <v>26</v>
      </c>
      <c r="H65" s="209" t="str">
        <f t="shared" si="9"/>
        <v>27,5 - 26</v>
      </c>
      <c r="I65" s="210"/>
      <c r="J65" s="211"/>
      <c r="K65" s="113">
        <f t="shared" si="10"/>
        <v>0</v>
      </c>
      <c r="L65" s="221">
        <f>SUM(K65:K67)</f>
        <v>0</v>
      </c>
      <c r="M65" s="104"/>
      <c r="N65" s="104"/>
      <c r="O65" s="104"/>
      <c r="P65" s="104"/>
    </row>
    <row r="66" spans="3:16" x14ac:dyDescent="0.3">
      <c r="C66" s="194"/>
      <c r="D66" s="125">
        <v>8</v>
      </c>
      <c r="E66" s="106">
        <v>0.6</v>
      </c>
      <c r="F66" s="171">
        <f t="shared" si="7"/>
        <v>24</v>
      </c>
      <c r="G66" s="175">
        <f t="shared" si="8"/>
        <v>24</v>
      </c>
      <c r="H66" s="212" t="str">
        <f t="shared" si="9"/>
        <v>25,5 - 24</v>
      </c>
      <c r="I66" s="213"/>
      <c r="J66" s="214"/>
      <c r="K66" s="114">
        <f t="shared" si="10"/>
        <v>0</v>
      </c>
      <c r="L66" s="222"/>
      <c r="M66" s="104"/>
      <c r="N66" s="104"/>
      <c r="O66" s="104"/>
      <c r="P66" s="104"/>
    </row>
    <row r="67" spans="3:16" ht="15" thickBot="1" x14ac:dyDescent="0.35">
      <c r="C67" s="195"/>
      <c r="D67" s="126">
        <v>7</v>
      </c>
      <c r="E67" s="116">
        <v>0.55000000000000004</v>
      </c>
      <c r="F67" s="169">
        <f t="shared" si="7"/>
        <v>22</v>
      </c>
      <c r="G67" s="176">
        <f t="shared" si="8"/>
        <v>22</v>
      </c>
      <c r="H67" s="206" t="str">
        <f t="shared" si="9"/>
        <v>23,5 - 22</v>
      </c>
      <c r="I67" s="207"/>
      <c r="J67" s="208"/>
      <c r="K67" s="115">
        <f t="shared" si="10"/>
        <v>0</v>
      </c>
      <c r="L67" s="223"/>
      <c r="M67" s="104"/>
      <c r="N67" s="104"/>
      <c r="O67" s="104"/>
      <c r="P67" s="104"/>
    </row>
    <row r="68" spans="3:16" x14ac:dyDescent="0.3">
      <c r="C68" s="196">
        <v>4</v>
      </c>
      <c r="D68" s="127">
        <v>6</v>
      </c>
      <c r="E68" s="118">
        <v>0.5</v>
      </c>
      <c r="F68" s="170">
        <f t="shared" si="7"/>
        <v>20</v>
      </c>
      <c r="G68" s="175">
        <f t="shared" si="8"/>
        <v>20</v>
      </c>
      <c r="H68" s="209" t="str">
        <f t="shared" si="9"/>
        <v>21,5 - 20</v>
      </c>
      <c r="I68" s="210"/>
      <c r="J68" s="211"/>
      <c r="K68" s="119">
        <f t="shared" si="10"/>
        <v>0</v>
      </c>
      <c r="L68" s="224">
        <f>SUM(K68:K70)</f>
        <v>0</v>
      </c>
      <c r="M68" s="104"/>
      <c r="N68" s="104"/>
      <c r="O68" s="104"/>
      <c r="P68" s="104"/>
    </row>
    <row r="69" spans="3:16" x14ac:dyDescent="0.3">
      <c r="C69" s="194"/>
      <c r="D69" s="125">
        <v>5</v>
      </c>
      <c r="E69" s="106">
        <v>0.45</v>
      </c>
      <c r="F69" s="171">
        <f t="shared" si="7"/>
        <v>18</v>
      </c>
      <c r="G69" s="175">
        <f t="shared" si="8"/>
        <v>18</v>
      </c>
      <c r="H69" s="212" t="str">
        <f t="shared" si="9"/>
        <v>19,5 - 18</v>
      </c>
      <c r="I69" s="213"/>
      <c r="J69" s="214"/>
      <c r="K69" s="114">
        <f t="shared" si="10"/>
        <v>0</v>
      </c>
      <c r="L69" s="222"/>
      <c r="M69" s="104"/>
      <c r="N69" s="104"/>
      <c r="O69" s="104"/>
      <c r="P69" s="104"/>
    </row>
    <row r="70" spans="3:16" ht="15" thickBot="1" x14ac:dyDescent="0.35">
      <c r="C70" s="197"/>
      <c r="D70" s="128">
        <v>4</v>
      </c>
      <c r="E70" s="120">
        <v>0.4</v>
      </c>
      <c r="F70" s="172">
        <f t="shared" si="7"/>
        <v>16</v>
      </c>
      <c r="G70" s="176">
        <f t="shared" si="8"/>
        <v>16</v>
      </c>
      <c r="H70" s="206" t="str">
        <f t="shared" si="9"/>
        <v>17,5 - 16</v>
      </c>
      <c r="I70" s="207"/>
      <c r="J70" s="208"/>
      <c r="K70" s="121">
        <f t="shared" si="10"/>
        <v>0</v>
      </c>
      <c r="L70" s="225"/>
      <c r="M70" s="104"/>
      <c r="N70" s="104"/>
      <c r="O70" s="104"/>
      <c r="P70" s="104"/>
    </row>
    <row r="71" spans="3:16" ht="15" customHeight="1" x14ac:dyDescent="0.3">
      <c r="C71" s="193">
        <v>5</v>
      </c>
      <c r="D71" s="124">
        <v>3</v>
      </c>
      <c r="E71" s="107">
        <f>(20+20*2/3)/100</f>
        <v>0.33333333333333337</v>
      </c>
      <c r="F71" s="173">
        <f t="shared" si="7"/>
        <v>13.333333333333336</v>
      </c>
      <c r="G71" s="175">
        <f t="shared" si="8"/>
        <v>13.5</v>
      </c>
      <c r="H71" s="209" t="str">
        <f t="shared" si="9"/>
        <v>15,5 - 13,5</v>
      </c>
      <c r="I71" s="210"/>
      <c r="J71" s="211"/>
      <c r="K71" s="113">
        <f t="shared" si="10"/>
        <v>0</v>
      </c>
      <c r="L71" s="221">
        <f>SUM(K71:K73)</f>
        <v>0</v>
      </c>
      <c r="M71" s="218">
        <f>SUM(K71:K74)/SUM(K59:K74)</f>
        <v>1</v>
      </c>
      <c r="N71" s="104"/>
      <c r="O71" s="104"/>
      <c r="P71" s="104"/>
    </row>
    <row r="72" spans="3:16" x14ac:dyDescent="0.3">
      <c r="C72" s="194"/>
      <c r="D72" s="125">
        <v>2</v>
      </c>
      <c r="E72" s="108">
        <f>(20+20*1/3)/100</f>
        <v>0.26666666666666666</v>
      </c>
      <c r="F72" s="171">
        <f t="shared" si="7"/>
        <v>10.666666666666666</v>
      </c>
      <c r="G72" s="175">
        <f t="shared" si="8"/>
        <v>11</v>
      </c>
      <c r="H72" s="212" t="str">
        <f t="shared" si="9"/>
        <v>13 - 11</v>
      </c>
      <c r="I72" s="213"/>
      <c r="J72" s="214"/>
      <c r="K72" s="114">
        <f t="shared" si="10"/>
        <v>0</v>
      </c>
      <c r="L72" s="222"/>
      <c r="M72" s="219"/>
    </row>
    <row r="73" spans="3:16" ht="15" thickBot="1" x14ac:dyDescent="0.35">
      <c r="C73" s="195"/>
      <c r="D73" s="126">
        <v>1</v>
      </c>
      <c r="E73" s="108">
        <v>0.2</v>
      </c>
      <c r="F73" s="169">
        <f t="shared" si="7"/>
        <v>8</v>
      </c>
      <c r="G73" s="176">
        <f t="shared" si="8"/>
        <v>8</v>
      </c>
      <c r="H73" s="206" t="str">
        <f t="shared" si="9"/>
        <v>10,5 - 8</v>
      </c>
      <c r="I73" s="207"/>
      <c r="J73" s="208"/>
      <c r="K73" s="115">
        <f t="shared" si="10"/>
        <v>0</v>
      </c>
      <c r="L73" s="223"/>
      <c r="M73" s="219"/>
    </row>
    <row r="74" spans="3:16" x14ac:dyDescent="0.3">
      <c r="C74" s="130">
        <v>6</v>
      </c>
      <c r="D74" s="129">
        <v>0</v>
      </c>
      <c r="E74" s="122">
        <v>0</v>
      </c>
      <c r="F74" s="174">
        <f t="shared" si="7"/>
        <v>0</v>
      </c>
      <c r="G74" s="177">
        <f t="shared" ref="G59:G74" si="11">ROUNDUP(F74/Einh,0)*Einh</f>
        <v>0</v>
      </c>
      <c r="H74" s="215" t="str">
        <f t="shared" si="9"/>
        <v>7,5 - 0</v>
      </c>
      <c r="I74" s="216"/>
      <c r="J74" s="217"/>
      <c r="K74" s="123">
        <f t="shared" si="10"/>
        <v>37</v>
      </c>
      <c r="L74" s="132">
        <f>K74</f>
        <v>37</v>
      </c>
      <c r="M74" s="220"/>
    </row>
    <row r="76" spans="3:16" x14ac:dyDescent="0.3">
      <c r="J76" s="34" t="s">
        <v>55</v>
      </c>
      <c r="K76" s="104">
        <f>SUM(K59:K74)</f>
        <v>37</v>
      </c>
    </row>
    <row r="78" spans="3:16" x14ac:dyDescent="0.3">
      <c r="J78" s="34" t="s">
        <v>57</v>
      </c>
      <c r="K78" s="198">
        <f>$S$42</f>
        <v>0</v>
      </c>
      <c r="L78" s="199"/>
    </row>
    <row r="79" spans="3:16" x14ac:dyDescent="0.3">
      <c r="J79" s="34" t="s">
        <v>82</v>
      </c>
      <c r="K79" s="189">
        <f>ROUNDDOWN((17-K78)/3,2)</f>
        <v>5.66</v>
      </c>
      <c r="L79" s="190"/>
    </row>
    <row r="84" spans="14:14" x14ac:dyDescent="0.3">
      <c r="N84" s="33"/>
    </row>
  </sheetData>
  <mergeCells count="32">
    <mergeCell ref="M71:M74"/>
    <mergeCell ref="H72:J72"/>
    <mergeCell ref="H73:J73"/>
    <mergeCell ref="H74:J74"/>
    <mergeCell ref="K78:L78"/>
    <mergeCell ref="K79:L79"/>
    <mergeCell ref="C68:C70"/>
    <mergeCell ref="H68:J68"/>
    <mergeCell ref="L68:L70"/>
    <mergeCell ref="H69:J69"/>
    <mergeCell ref="H70:J70"/>
    <mergeCell ref="C71:C73"/>
    <mergeCell ref="H71:J71"/>
    <mergeCell ref="L71:L73"/>
    <mergeCell ref="C62:C64"/>
    <mergeCell ref="H62:J62"/>
    <mergeCell ref="L62:L64"/>
    <mergeCell ref="H63:J63"/>
    <mergeCell ref="H64:J64"/>
    <mergeCell ref="C65:C67"/>
    <mergeCell ref="H65:J65"/>
    <mergeCell ref="L65:L67"/>
    <mergeCell ref="H66:J66"/>
    <mergeCell ref="H67:J67"/>
    <mergeCell ref="Q1:S1"/>
    <mergeCell ref="Q55:S55"/>
    <mergeCell ref="H58:J58"/>
    <mergeCell ref="C59:C61"/>
    <mergeCell ref="H59:J59"/>
    <mergeCell ref="L59:L61"/>
    <mergeCell ref="H60:J60"/>
    <mergeCell ref="H61:J61"/>
  </mergeCells>
  <conditionalFormatting sqref="A5:T41">
    <cfRule type="expression" dxfId="1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4"/>
  <sheetViews>
    <sheetView workbookViewId="0">
      <selection activeCell="Q1" sqref="Q1:S1"/>
    </sheetView>
  </sheetViews>
  <sheetFormatPr baseColWidth="10" defaultRowHeight="14.4" x14ac:dyDescent="0.3"/>
  <cols>
    <col min="1" max="1" width="4.33203125" customWidth="1"/>
    <col min="2" max="2" width="19.44140625" customWidth="1"/>
    <col min="3" max="17" width="4" customWidth="1"/>
    <col min="18" max="18" width="5.44140625" customWidth="1"/>
    <col min="19" max="19" width="4.33203125" customWidth="1"/>
    <col min="20" max="20" width="5" customWidth="1"/>
  </cols>
  <sheetData>
    <row r="1" spans="1:20" ht="15.6" x14ac:dyDescent="0.3">
      <c r="B1" s="36" t="str">
        <f>Klasse</f>
        <v>m1</v>
      </c>
      <c r="C1" s="93" t="str">
        <f>Kurshalbjahr</f>
        <v>11-1</v>
      </c>
      <c r="H1" s="59" t="str">
        <f>Lehrkraft</f>
        <v>Schienle J., OStR</v>
      </c>
      <c r="Q1" s="191" t="s">
        <v>29</v>
      </c>
      <c r="R1" s="191"/>
      <c r="S1" s="191"/>
    </row>
    <row r="2" spans="1:20" ht="15.6" x14ac:dyDescent="0.3">
      <c r="H2" s="37" t="str">
        <f>"4. Steigreifaufgabe im Fach "&amp;Fach</f>
        <v>4. Steigreifaufgabe im Fach Mathematik</v>
      </c>
    </row>
    <row r="3" spans="1:20" ht="15" thickBot="1" x14ac:dyDescent="0.35">
      <c r="A3" s="1" t="s">
        <v>1</v>
      </c>
      <c r="B3" s="38" t="s">
        <v>23</v>
      </c>
      <c r="C3" s="39" t="s">
        <v>30</v>
      </c>
      <c r="D3" s="40" t="s">
        <v>31</v>
      </c>
      <c r="E3" s="40" t="s">
        <v>32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24</v>
      </c>
      <c r="R3" s="42" t="s">
        <v>25</v>
      </c>
      <c r="S3" s="41" t="s">
        <v>51</v>
      </c>
      <c r="T3" s="43" t="s">
        <v>8</v>
      </c>
    </row>
    <row r="4" spans="1:20" ht="13.5" customHeight="1" x14ac:dyDescent="0.3">
      <c r="B4" s="44" t="s">
        <v>26</v>
      </c>
      <c r="C4" s="45">
        <v>5</v>
      </c>
      <c r="D4" s="12">
        <v>2</v>
      </c>
      <c r="E4" s="12">
        <v>3</v>
      </c>
      <c r="F4" s="12">
        <v>10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0">
        <v>0</v>
      </c>
      <c r="R4" s="46">
        <f t="shared" ref="R4" si="0">SUM(C4:Q4)</f>
        <v>20</v>
      </c>
      <c r="S4" s="5"/>
    </row>
    <row r="5" spans="1:20" ht="13.5" customHeight="1" x14ac:dyDescent="0.3">
      <c r="A5" s="1">
        <v>1</v>
      </c>
      <c r="B5" s="60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105">
        <f>IF($B5&lt;&gt;"",IF(R5&gt;=$G$59,$D$59,IF(R5&gt;=$G$60,$D$60,IF(R5&gt;=$G$61,$D$61,IF(R5&gt;=$G$62,$D$62,IF(R5&gt;=$G$63,$D$63,IF(R5&gt;=$G$64,$D$64,IF(R5&gt;=$G$65,$D$65,IF(R5&gt;=$G$66,$D$66,IF(R5&gt;=$G$67,$D$67,IF(R5&gt;=$G$68,$D$68,IF(R5&gt;=$G$69,$D$69,IF(R5&gt;=$G$70,$D$70,IF(R5&gt;=$G$71,$D$71,IF(R5&gt;=$G$72,$D$72,IF(R5&gt;=$G$73,$D$73,$D$74))))))))))))))),"")</f>
        <v>0</v>
      </c>
      <c r="T5" s="131">
        <f>IF(S5="","",IF(S5=0,6,INT((17-S5)/3*100)/100))</f>
        <v>6</v>
      </c>
    </row>
    <row r="6" spans="1:20" ht="13.5" customHeight="1" x14ac:dyDescent="0.3">
      <c r="A6" s="1">
        <f>A5+1</f>
        <v>2</v>
      </c>
      <c r="B6" s="61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1" si="1">IF($B6&lt;&gt;"",SUM(C6:Q6),"")</f>
        <v>0</v>
      </c>
      <c r="S6" s="105">
        <f t="shared" ref="S6:S41" si="2">IF($B6&lt;&gt;"",IF(R6&gt;=$G$59,$D$59,IF(R6&gt;=$G$60,$D$60,IF(R6&gt;=$G$61,$D$61,IF(R6&gt;=$G$62,$D$62,IF(R6&gt;=$G$63,$D$63,IF(R6&gt;=$G$64,$D$64,IF(R6&gt;=$G$65,$D$65,IF(R6&gt;=$G$66,$D$66,IF(R6&gt;=$G$67,$D$67,IF(R6&gt;=$G$68,$D$68,IF(R6&gt;=$G$69,$D$69,IF(R6&gt;=$G$70,$D$70,IF(R6&gt;=$G$71,$D$71,IF(R6&gt;=$G$72,$D$72,IF(R6&gt;=$G$73,$D$73,$D$74))))))))))))))),"")</f>
        <v>0</v>
      </c>
      <c r="T6" s="131">
        <f t="shared" ref="T6:T41" si="3">IF(S6="","",IF(S6=0,6,INT((17-S6)/3*100)/100))</f>
        <v>6</v>
      </c>
    </row>
    <row r="7" spans="1:20" ht="13.5" customHeight="1" x14ac:dyDescent="0.3">
      <c r="A7" s="1">
        <f t="shared" ref="A7:A41" si="4">A6+1</f>
        <v>3</v>
      </c>
      <c r="B7" s="61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105">
        <f t="shared" si="2"/>
        <v>0</v>
      </c>
      <c r="T7" s="131">
        <f t="shared" si="3"/>
        <v>6</v>
      </c>
    </row>
    <row r="8" spans="1:20" ht="13.5" customHeight="1" x14ac:dyDescent="0.3">
      <c r="A8" s="1">
        <f t="shared" si="4"/>
        <v>4</v>
      </c>
      <c r="B8" s="61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105">
        <f t="shared" si="2"/>
        <v>0</v>
      </c>
      <c r="T8" s="131">
        <f t="shared" si="3"/>
        <v>6</v>
      </c>
    </row>
    <row r="9" spans="1:20" ht="13.5" customHeight="1" x14ac:dyDescent="0.3">
      <c r="A9" s="1">
        <f t="shared" si="4"/>
        <v>5</v>
      </c>
      <c r="B9" s="61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105">
        <f t="shared" si="2"/>
        <v>0</v>
      </c>
      <c r="T9" s="131">
        <f t="shared" si="3"/>
        <v>6</v>
      </c>
    </row>
    <row r="10" spans="1:20" ht="13.5" customHeight="1" x14ac:dyDescent="0.3">
      <c r="A10" s="1">
        <f t="shared" si="4"/>
        <v>6</v>
      </c>
      <c r="B10" s="61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105">
        <f t="shared" si="2"/>
        <v>0</v>
      </c>
      <c r="T10" s="131">
        <f t="shared" si="3"/>
        <v>6</v>
      </c>
    </row>
    <row r="11" spans="1:20" ht="13.5" customHeight="1" x14ac:dyDescent="0.3">
      <c r="A11" s="1">
        <f t="shared" si="4"/>
        <v>7</v>
      </c>
      <c r="B11" s="61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105">
        <f t="shared" si="2"/>
        <v>0</v>
      </c>
      <c r="T11" s="131">
        <f t="shared" si="3"/>
        <v>6</v>
      </c>
    </row>
    <row r="12" spans="1:20" ht="13.5" customHeight="1" x14ac:dyDescent="0.3">
      <c r="A12" s="1">
        <f t="shared" si="4"/>
        <v>8</v>
      </c>
      <c r="B12" s="61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105">
        <f t="shared" si="2"/>
        <v>0</v>
      </c>
      <c r="T12" s="131">
        <f t="shared" si="3"/>
        <v>6</v>
      </c>
    </row>
    <row r="13" spans="1:20" ht="13.5" customHeight="1" x14ac:dyDescent="0.3">
      <c r="A13" s="1">
        <f t="shared" si="4"/>
        <v>9</v>
      </c>
      <c r="B13" s="61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105">
        <f t="shared" si="2"/>
        <v>0</v>
      </c>
      <c r="T13" s="131">
        <f t="shared" si="3"/>
        <v>6</v>
      </c>
    </row>
    <row r="14" spans="1:20" ht="13.5" customHeight="1" x14ac:dyDescent="0.3">
      <c r="A14" s="1">
        <f t="shared" si="4"/>
        <v>10</v>
      </c>
      <c r="B14" s="61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105">
        <f t="shared" si="2"/>
        <v>0</v>
      </c>
      <c r="T14" s="131">
        <f t="shared" si="3"/>
        <v>6</v>
      </c>
    </row>
    <row r="15" spans="1:20" ht="13.5" customHeight="1" x14ac:dyDescent="0.3">
      <c r="A15" s="1">
        <f t="shared" si="4"/>
        <v>11</v>
      </c>
      <c r="B15" s="61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105">
        <f t="shared" si="2"/>
        <v>0</v>
      </c>
      <c r="T15" s="131">
        <f t="shared" si="3"/>
        <v>6</v>
      </c>
    </row>
    <row r="16" spans="1:20" ht="13.5" customHeight="1" x14ac:dyDescent="0.3">
      <c r="A16" s="1">
        <f t="shared" si="4"/>
        <v>12</v>
      </c>
      <c r="B16" s="61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105">
        <f t="shared" si="2"/>
        <v>0</v>
      </c>
      <c r="T16" s="131">
        <f t="shared" si="3"/>
        <v>6</v>
      </c>
    </row>
    <row r="17" spans="1:20" ht="13.5" customHeight="1" x14ac:dyDescent="0.3">
      <c r="A17" s="1">
        <f t="shared" si="4"/>
        <v>13</v>
      </c>
      <c r="B17" s="61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105">
        <f t="shared" si="2"/>
        <v>0</v>
      </c>
      <c r="T17" s="131">
        <f t="shared" si="3"/>
        <v>6</v>
      </c>
    </row>
    <row r="18" spans="1:20" ht="13.5" customHeight="1" x14ac:dyDescent="0.3">
      <c r="A18" s="1">
        <f t="shared" si="4"/>
        <v>14</v>
      </c>
      <c r="B18" s="61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105">
        <f t="shared" si="2"/>
        <v>0</v>
      </c>
      <c r="T18" s="131">
        <f t="shared" si="3"/>
        <v>6</v>
      </c>
    </row>
    <row r="19" spans="1:20" ht="13.5" customHeight="1" x14ac:dyDescent="0.3">
      <c r="A19" s="1">
        <f t="shared" si="4"/>
        <v>15</v>
      </c>
      <c r="B19" s="61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105">
        <f t="shared" si="2"/>
        <v>0</v>
      </c>
      <c r="T19" s="131">
        <f t="shared" si="3"/>
        <v>6</v>
      </c>
    </row>
    <row r="20" spans="1:20" ht="13.5" customHeight="1" x14ac:dyDescent="0.3">
      <c r="A20" s="1">
        <f t="shared" si="4"/>
        <v>16</v>
      </c>
      <c r="B20" s="61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105">
        <f t="shared" si="2"/>
        <v>0</v>
      </c>
      <c r="T20" s="131">
        <f t="shared" si="3"/>
        <v>6</v>
      </c>
    </row>
    <row r="21" spans="1:20" ht="13.5" customHeight="1" x14ac:dyDescent="0.3">
      <c r="A21" s="1">
        <f t="shared" si="4"/>
        <v>17</v>
      </c>
      <c r="B21" s="61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105">
        <f t="shared" si="2"/>
        <v>0</v>
      </c>
      <c r="T21" s="131">
        <f t="shared" si="3"/>
        <v>6</v>
      </c>
    </row>
    <row r="22" spans="1:20" ht="13.5" customHeight="1" x14ac:dyDescent="0.3">
      <c r="A22" s="1">
        <f t="shared" si="4"/>
        <v>18</v>
      </c>
      <c r="B22" s="61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105">
        <f t="shared" si="2"/>
        <v>0</v>
      </c>
      <c r="T22" s="131">
        <f t="shared" si="3"/>
        <v>6</v>
      </c>
    </row>
    <row r="23" spans="1:20" ht="13.5" customHeight="1" x14ac:dyDescent="0.3">
      <c r="A23" s="1">
        <f t="shared" si="4"/>
        <v>19</v>
      </c>
      <c r="B23" s="61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105">
        <f t="shared" si="2"/>
        <v>0</v>
      </c>
      <c r="T23" s="131">
        <f t="shared" si="3"/>
        <v>6</v>
      </c>
    </row>
    <row r="24" spans="1:20" ht="13.5" customHeight="1" x14ac:dyDescent="0.3">
      <c r="A24" s="1">
        <f t="shared" si="4"/>
        <v>20</v>
      </c>
      <c r="B24" s="61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105">
        <f t="shared" si="2"/>
        <v>0</v>
      </c>
      <c r="T24" s="131">
        <f t="shared" si="3"/>
        <v>6</v>
      </c>
    </row>
    <row r="25" spans="1:20" ht="13.5" customHeight="1" x14ac:dyDescent="0.3">
      <c r="A25" s="1">
        <f t="shared" si="4"/>
        <v>21</v>
      </c>
      <c r="B25" s="61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105">
        <f t="shared" si="2"/>
        <v>0</v>
      </c>
      <c r="T25" s="131">
        <f t="shared" si="3"/>
        <v>6</v>
      </c>
    </row>
    <row r="26" spans="1:20" ht="13.5" customHeight="1" x14ac:dyDescent="0.3">
      <c r="A26" s="1">
        <f t="shared" si="4"/>
        <v>22</v>
      </c>
      <c r="B26" s="61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105">
        <f t="shared" si="2"/>
        <v>0</v>
      </c>
      <c r="T26" s="131">
        <f t="shared" si="3"/>
        <v>6</v>
      </c>
    </row>
    <row r="27" spans="1:20" ht="13.5" customHeight="1" x14ac:dyDescent="0.3">
      <c r="A27" s="1">
        <f t="shared" si="4"/>
        <v>23</v>
      </c>
      <c r="B27" s="61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105">
        <f t="shared" si="2"/>
        <v>0</v>
      </c>
      <c r="T27" s="131">
        <f t="shared" si="3"/>
        <v>6</v>
      </c>
    </row>
    <row r="28" spans="1:20" ht="13.5" customHeight="1" x14ac:dyDescent="0.3">
      <c r="A28" s="1">
        <f t="shared" si="4"/>
        <v>24</v>
      </c>
      <c r="B28" s="61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105">
        <f t="shared" si="2"/>
        <v>0</v>
      </c>
      <c r="T28" s="131">
        <f t="shared" si="3"/>
        <v>6</v>
      </c>
    </row>
    <row r="29" spans="1:20" ht="13.5" customHeight="1" x14ac:dyDescent="0.3">
      <c r="A29" s="1">
        <f t="shared" si="4"/>
        <v>25</v>
      </c>
      <c r="B29" s="61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105">
        <f t="shared" si="2"/>
        <v>0</v>
      </c>
      <c r="T29" s="131">
        <f t="shared" si="3"/>
        <v>6</v>
      </c>
    </row>
    <row r="30" spans="1:20" ht="13.5" customHeight="1" x14ac:dyDescent="0.3">
      <c r="A30" s="1">
        <f t="shared" si="4"/>
        <v>26</v>
      </c>
      <c r="B30" s="61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105">
        <f t="shared" si="2"/>
        <v>0</v>
      </c>
      <c r="T30" s="131">
        <f t="shared" si="3"/>
        <v>6</v>
      </c>
    </row>
    <row r="31" spans="1:20" ht="13.5" customHeight="1" x14ac:dyDescent="0.3">
      <c r="A31" s="1">
        <f t="shared" si="4"/>
        <v>27</v>
      </c>
      <c r="B31" s="61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105">
        <f t="shared" si="2"/>
        <v>0</v>
      </c>
      <c r="T31" s="131">
        <f t="shared" si="3"/>
        <v>6</v>
      </c>
    </row>
    <row r="32" spans="1:20" ht="13.5" customHeight="1" x14ac:dyDescent="0.3">
      <c r="A32" s="1">
        <f t="shared" si="4"/>
        <v>28</v>
      </c>
      <c r="B32" s="61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105">
        <f t="shared" si="2"/>
        <v>0</v>
      </c>
      <c r="T32" s="131">
        <f t="shared" si="3"/>
        <v>6</v>
      </c>
    </row>
    <row r="33" spans="1:20" ht="13.5" customHeight="1" x14ac:dyDescent="0.3">
      <c r="A33" s="1">
        <f t="shared" si="4"/>
        <v>29</v>
      </c>
      <c r="B33" s="61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105">
        <f t="shared" si="2"/>
        <v>0</v>
      </c>
      <c r="T33" s="131">
        <f t="shared" si="3"/>
        <v>6</v>
      </c>
    </row>
    <row r="34" spans="1:20" ht="13.5" customHeight="1" x14ac:dyDescent="0.3">
      <c r="A34" s="1">
        <f t="shared" si="4"/>
        <v>30</v>
      </c>
      <c r="B34" s="61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105">
        <f t="shared" si="2"/>
        <v>0</v>
      </c>
      <c r="T34" s="131">
        <f t="shared" si="3"/>
        <v>6</v>
      </c>
    </row>
    <row r="35" spans="1:20" ht="13.5" customHeight="1" x14ac:dyDescent="0.3">
      <c r="A35" s="1">
        <f t="shared" si="4"/>
        <v>31</v>
      </c>
      <c r="B35" s="61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105">
        <f t="shared" si="2"/>
        <v>0</v>
      </c>
      <c r="T35" s="131">
        <f t="shared" si="3"/>
        <v>6</v>
      </c>
    </row>
    <row r="36" spans="1:20" ht="13.5" customHeight="1" x14ac:dyDescent="0.3">
      <c r="A36" s="1">
        <f t="shared" si="4"/>
        <v>32</v>
      </c>
      <c r="B36" s="61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105">
        <f t="shared" si="2"/>
        <v>0</v>
      </c>
      <c r="T36" s="131">
        <f t="shared" si="3"/>
        <v>6</v>
      </c>
    </row>
    <row r="37" spans="1:20" ht="13.5" customHeight="1" x14ac:dyDescent="0.3">
      <c r="A37" s="1">
        <f t="shared" si="4"/>
        <v>33</v>
      </c>
      <c r="B37" s="61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105">
        <f t="shared" si="2"/>
        <v>0</v>
      </c>
      <c r="T37" s="131">
        <f t="shared" si="3"/>
        <v>6</v>
      </c>
    </row>
    <row r="38" spans="1:20" ht="13.5" customHeight="1" x14ac:dyDescent="0.3">
      <c r="A38" s="1">
        <f t="shared" si="4"/>
        <v>34</v>
      </c>
      <c r="B38" s="61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105">
        <f t="shared" si="2"/>
        <v>0</v>
      </c>
      <c r="T38" s="131">
        <f t="shared" si="3"/>
        <v>6</v>
      </c>
    </row>
    <row r="39" spans="1:20" ht="13.5" customHeight="1" x14ac:dyDescent="0.3">
      <c r="A39" s="1">
        <f t="shared" si="4"/>
        <v>35</v>
      </c>
      <c r="B39" s="61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105">
        <f t="shared" si="2"/>
        <v>0</v>
      </c>
      <c r="T39" s="131">
        <f t="shared" si="3"/>
        <v>6</v>
      </c>
    </row>
    <row r="40" spans="1:20" ht="13.5" customHeight="1" x14ac:dyDescent="0.3">
      <c r="A40" s="1">
        <f t="shared" si="4"/>
        <v>36</v>
      </c>
      <c r="B40" s="61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105">
        <f t="shared" si="2"/>
        <v>0</v>
      </c>
      <c r="T40" s="131">
        <f t="shared" si="3"/>
        <v>6</v>
      </c>
    </row>
    <row r="41" spans="1:20" ht="13.5" customHeight="1" x14ac:dyDescent="0.3">
      <c r="A41" s="1">
        <f t="shared" si="4"/>
        <v>37</v>
      </c>
      <c r="B41" s="61" t="str">
        <f>IF(Start!B59&lt;&gt;"",Start!B59,"")</f>
        <v xml:space="preserve"> </v>
      </c>
      <c r="C41" s="4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48">
        <f t="shared" si="1"/>
        <v>0</v>
      </c>
      <c r="S41" s="105">
        <f t="shared" si="2"/>
        <v>0</v>
      </c>
      <c r="T41" s="131">
        <f t="shared" si="3"/>
        <v>6</v>
      </c>
    </row>
    <row r="42" spans="1:20" x14ac:dyDescent="0.3">
      <c r="B42" s="62" t="s">
        <v>27</v>
      </c>
      <c r="C42" s="53" t="e">
        <f>AVERAGE(C5:C41)</f>
        <v>#DIV/0!</v>
      </c>
      <c r="D42" s="54" t="e">
        <f>AVERAGE(D5:D41)</f>
        <v>#DIV/0!</v>
      </c>
      <c r="E42" s="54" t="e">
        <f>AVERAGE(E5:E41)</f>
        <v>#DIV/0!</v>
      </c>
      <c r="F42" s="54" t="e">
        <f t="shared" ref="F42:R42" si="5">AVERAGE(F5:F41)</f>
        <v>#DIV/0!</v>
      </c>
      <c r="G42" s="54" t="e">
        <f t="shared" si="5"/>
        <v>#DIV/0!</v>
      </c>
      <c r="H42" s="54" t="e">
        <f t="shared" si="5"/>
        <v>#DIV/0!</v>
      </c>
      <c r="I42" s="54" t="e">
        <f t="shared" si="5"/>
        <v>#DIV/0!</v>
      </c>
      <c r="J42" s="54" t="e">
        <f t="shared" si="5"/>
        <v>#DIV/0!</v>
      </c>
      <c r="K42" s="54" t="e">
        <f t="shared" si="5"/>
        <v>#DIV/0!</v>
      </c>
      <c r="L42" s="54" t="e">
        <f t="shared" si="5"/>
        <v>#DIV/0!</v>
      </c>
      <c r="M42" s="54" t="e">
        <f t="shared" si="5"/>
        <v>#DIV/0!</v>
      </c>
      <c r="N42" s="54" t="e">
        <f t="shared" si="5"/>
        <v>#DIV/0!</v>
      </c>
      <c r="O42" s="54" t="e">
        <f t="shared" si="5"/>
        <v>#DIV/0!</v>
      </c>
      <c r="P42" s="54" t="e">
        <f t="shared" si="5"/>
        <v>#DIV/0!</v>
      </c>
      <c r="Q42" s="49" t="e">
        <f t="shared" si="5"/>
        <v>#DIV/0!</v>
      </c>
      <c r="R42" s="66">
        <f t="shared" si="5"/>
        <v>0</v>
      </c>
      <c r="S42" s="133">
        <f>INT(100*AVERAGE(S5:S41))/100</f>
        <v>0</v>
      </c>
      <c r="T42" s="131">
        <f>AVERAGE(T5:T41)</f>
        <v>6</v>
      </c>
    </row>
    <row r="43" spans="1:20" x14ac:dyDescent="0.3">
      <c r="B43" s="32" t="s">
        <v>28</v>
      </c>
      <c r="C43" s="55" t="e">
        <f>C42/C$4</f>
        <v>#DIV/0!</v>
      </c>
      <c r="D43" s="56" t="e">
        <f t="shared" ref="D43:R43" si="6">D42/D$4</f>
        <v>#DIV/0!</v>
      </c>
      <c r="E43" s="56" t="e">
        <f t="shared" si="6"/>
        <v>#DIV/0!</v>
      </c>
      <c r="F43" s="56" t="e">
        <f t="shared" si="6"/>
        <v>#DIV/0!</v>
      </c>
      <c r="G43" s="56" t="e">
        <f t="shared" si="6"/>
        <v>#DIV/0!</v>
      </c>
      <c r="H43" s="56" t="e">
        <f t="shared" si="6"/>
        <v>#DIV/0!</v>
      </c>
      <c r="I43" s="56" t="e">
        <f t="shared" si="6"/>
        <v>#DIV/0!</v>
      </c>
      <c r="J43" s="56" t="e">
        <f t="shared" si="6"/>
        <v>#DIV/0!</v>
      </c>
      <c r="K43" s="56" t="e">
        <f t="shared" si="6"/>
        <v>#DIV/0!</v>
      </c>
      <c r="L43" s="56" t="e">
        <f t="shared" si="6"/>
        <v>#DIV/0!</v>
      </c>
      <c r="M43" s="56" t="e">
        <f t="shared" si="6"/>
        <v>#DIV/0!</v>
      </c>
      <c r="N43" s="56" t="e">
        <f t="shared" si="6"/>
        <v>#DIV/0!</v>
      </c>
      <c r="O43" s="56" t="e">
        <f t="shared" si="6"/>
        <v>#DIV/0!</v>
      </c>
      <c r="P43" s="56" t="e">
        <f t="shared" si="6"/>
        <v>#DIV/0!</v>
      </c>
      <c r="Q43" s="57" t="e">
        <f t="shared" si="6"/>
        <v>#DIV/0!</v>
      </c>
      <c r="R43" s="55">
        <f t="shared" si="6"/>
        <v>0</v>
      </c>
    </row>
    <row r="55" spans="2:19" ht="15.6" x14ac:dyDescent="0.3">
      <c r="B55" s="36" t="str">
        <f>Klasse</f>
        <v>m1</v>
      </c>
      <c r="C55" s="93" t="str">
        <f>Kurshalbjahr</f>
        <v>11-1</v>
      </c>
      <c r="F55" s="58"/>
      <c r="G55" s="37"/>
      <c r="H55" s="59" t="str">
        <f>Lehrkraft</f>
        <v>Schienle J., OStR</v>
      </c>
      <c r="Q55" s="192" t="str">
        <f>Q1</f>
        <v>Datum</v>
      </c>
      <c r="R55" s="192"/>
      <c r="S55" s="192"/>
    </row>
    <row r="56" spans="2:19" ht="15.6" x14ac:dyDescent="0.3">
      <c r="H56" s="37" t="str">
        <f>H2</f>
        <v>4. Steigreifaufgabe im Fach Mathematik</v>
      </c>
    </row>
    <row r="57" spans="2:19" x14ac:dyDescent="0.3">
      <c r="B57" s="31"/>
      <c r="C57" s="101"/>
      <c r="D57" s="35"/>
      <c r="E57" s="101"/>
      <c r="F57" s="35"/>
      <c r="G57" s="101"/>
      <c r="H57" s="35"/>
      <c r="I57" s="101"/>
      <c r="J57" s="35"/>
      <c r="K57" s="101"/>
      <c r="L57" s="35"/>
      <c r="M57" s="101"/>
      <c r="N57" s="35"/>
    </row>
    <row r="58" spans="2:19" ht="111" thickBot="1" x14ac:dyDescent="0.35">
      <c r="B58" s="3"/>
      <c r="C58" s="109" t="s">
        <v>8</v>
      </c>
      <c r="D58" s="110" t="s">
        <v>51</v>
      </c>
      <c r="E58" s="110" t="s">
        <v>73</v>
      </c>
      <c r="F58" s="110" t="s">
        <v>52</v>
      </c>
      <c r="G58" s="112" t="s">
        <v>74</v>
      </c>
      <c r="H58" s="200" t="s">
        <v>54</v>
      </c>
      <c r="I58" s="201"/>
      <c r="J58" s="202"/>
      <c r="K58" s="109" t="s">
        <v>53</v>
      </c>
      <c r="L58" s="111" t="s">
        <v>56</v>
      </c>
      <c r="M58" s="102"/>
    </row>
    <row r="59" spans="2:19" x14ac:dyDescent="0.3">
      <c r="B59" s="103"/>
      <c r="C59" s="193">
        <v>1</v>
      </c>
      <c r="D59" s="124">
        <v>15</v>
      </c>
      <c r="E59" s="117">
        <v>0.95</v>
      </c>
      <c r="F59" s="173">
        <f>E59*$R$4</f>
        <v>19</v>
      </c>
      <c r="G59" s="175">
        <f>ROUNDUP(F59/$P$60,0)*$P$60</f>
        <v>19</v>
      </c>
      <c r="H59" s="203" t="str">
        <f>R4&amp;" - "&amp;G59</f>
        <v>20 - 19</v>
      </c>
      <c r="I59" s="204"/>
      <c r="J59" s="205"/>
      <c r="K59" s="113">
        <f>COUNTIF($S$5:$S$41,$D59)</f>
        <v>0</v>
      </c>
      <c r="L59" s="221">
        <f>SUM(K59:K61)</f>
        <v>0</v>
      </c>
      <c r="M59" s="104"/>
      <c r="N59" s="104"/>
      <c r="O59" s="104"/>
      <c r="P59" s="104" t="s">
        <v>78</v>
      </c>
    </row>
    <row r="60" spans="2:19" x14ac:dyDescent="0.3">
      <c r="B60" s="103"/>
      <c r="C60" s="194"/>
      <c r="D60" s="125">
        <v>14</v>
      </c>
      <c r="E60" s="106">
        <v>0.9</v>
      </c>
      <c r="F60" s="171">
        <f t="shared" ref="F60:F74" si="7">E60*$R$4</f>
        <v>18</v>
      </c>
      <c r="G60" s="175">
        <f t="shared" ref="G60:G73" si="8">ROUNDUP(F60/$P$60,0)*$P$60</f>
        <v>18</v>
      </c>
      <c r="H60" s="203" t="str">
        <f t="shared" ref="H60:H74" si="9">G59-Einh&amp;" - "&amp;G60</f>
        <v>18,5 - 18</v>
      </c>
      <c r="I60" s="204"/>
      <c r="J60" s="205"/>
      <c r="K60" s="114">
        <f t="shared" ref="K60:K74" si="10">COUNTIF($S$5:$S$41,$D60)</f>
        <v>0</v>
      </c>
      <c r="L60" s="222"/>
      <c r="M60" s="104"/>
      <c r="N60" s="104"/>
      <c r="O60" s="104"/>
      <c r="P60" s="178">
        <v>0.5</v>
      </c>
    </row>
    <row r="61" spans="2:19" ht="15" thickBot="1" x14ac:dyDescent="0.35">
      <c r="B61" s="31"/>
      <c r="C61" s="195"/>
      <c r="D61" s="126">
        <v>13</v>
      </c>
      <c r="E61" s="116">
        <v>0.85</v>
      </c>
      <c r="F61" s="169">
        <f t="shared" si="7"/>
        <v>17</v>
      </c>
      <c r="G61" s="176">
        <f t="shared" si="8"/>
        <v>17</v>
      </c>
      <c r="H61" s="206" t="str">
        <f t="shared" si="9"/>
        <v>17,5 - 17</v>
      </c>
      <c r="I61" s="207"/>
      <c r="J61" s="208"/>
      <c r="K61" s="115">
        <f t="shared" si="10"/>
        <v>0</v>
      </c>
      <c r="L61" s="223"/>
      <c r="M61" s="104"/>
      <c r="N61" s="104"/>
      <c r="O61" s="104"/>
      <c r="P61" s="104"/>
    </row>
    <row r="62" spans="2:19" x14ac:dyDescent="0.3">
      <c r="B62" s="31"/>
      <c r="C62" s="196">
        <v>2</v>
      </c>
      <c r="D62" s="127">
        <v>12</v>
      </c>
      <c r="E62" s="118">
        <v>0.8</v>
      </c>
      <c r="F62" s="170">
        <f t="shared" si="7"/>
        <v>16</v>
      </c>
      <c r="G62" s="175">
        <f t="shared" si="8"/>
        <v>16</v>
      </c>
      <c r="H62" s="209" t="str">
        <f t="shared" si="9"/>
        <v>16,5 - 16</v>
      </c>
      <c r="I62" s="210"/>
      <c r="J62" s="211"/>
      <c r="K62" s="119">
        <f t="shared" si="10"/>
        <v>0</v>
      </c>
      <c r="L62" s="224">
        <f>SUM(K62:K64)</f>
        <v>0</v>
      </c>
      <c r="M62" s="104"/>
      <c r="N62" s="104"/>
      <c r="O62" s="104"/>
      <c r="P62" s="104"/>
    </row>
    <row r="63" spans="2:19" x14ac:dyDescent="0.3">
      <c r="C63" s="194"/>
      <c r="D63" s="125">
        <v>11</v>
      </c>
      <c r="E63" s="106">
        <v>0.75</v>
      </c>
      <c r="F63" s="171">
        <f t="shared" si="7"/>
        <v>15</v>
      </c>
      <c r="G63" s="175">
        <f t="shared" si="8"/>
        <v>15</v>
      </c>
      <c r="H63" s="212" t="str">
        <f t="shared" si="9"/>
        <v>15,5 - 15</v>
      </c>
      <c r="I63" s="213"/>
      <c r="J63" s="214"/>
      <c r="K63" s="114">
        <f t="shared" si="10"/>
        <v>0</v>
      </c>
      <c r="L63" s="222"/>
      <c r="M63" s="104"/>
      <c r="N63" s="104"/>
      <c r="O63" s="104"/>
      <c r="P63" s="104"/>
    </row>
    <row r="64" spans="2:19" ht="15" thickBot="1" x14ac:dyDescent="0.35">
      <c r="B64" s="33"/>
      <c r="C64" s="197"/>
      <c r="D64" s="128">
        <v>10</v>
      </c>
      <c r="E64" s="120">
        <v>0.7</v>
      </c>
      <c r="F64" s="172">
        <f t="shared" si="7"/>
        <v>14</v>
      </c>
      <c r="G64" s="176">
        <f t="shared" si="8"/>
        <v>14</v>
      </c>
      <c r="H64" s="206" t="str">
        <f t="shared" si="9"/>
        <v>14,5 - 14</v>
      </c>
      <c r="I64" s="207"/>
      <c r="J64" s="208"/>
      <c r="K64" s="121">
        <f t="shared" si="10"/>
        <v>0</v>
      </c>
      <c r="L64" s="225"/>
      <c r="M64" s="104"/>
      <c r="N64" s="104"/>
      <c r="O64" s="104"/>
      <c r="P64" s="104"/>
    </row>
    <row r="65" spans="3:16" x14ac:dyDescent="0.3">
      <c r="C65" s="193">
        <v>3</v>
      </c>
      <c r="D65" s="124">
        <v>9</v>
      </c>
      <c r="E65" s="117">
        <v>0.65</v>
      </c>
      <c r="F65" s="173">
        <f t="shared" si="7"/>
        <v>13</v>
      </c>
      <c r="G65" s="175">
        <f t="shared" si="8"/>
        <v>13</v>
      </c>
      <c r="H65" s="209" t="str">
        <f t="shared" si="9"/>
        <v>13,5 - 13</v>
      </c>
      <c r="I65" s="210"/>
      <c r="J65" s="211"/>
      <c r="K65" s="113">
        <f t="shared" si="10"/>
        <v>0</v>
      </c>
      <c r="L65" s="221">
        <f>SUM(K65:K67)</f>
        <v>0</v>
      </c>
      <c r="M65" s="104"/>
      <c r="N65" s="104"/>
      <c r="O65" s="104"/>
      <c r="P65" s="104"/>
    </row>
    <row r="66" spans="3:16" x14ac:dyDescent="0.3">
      <c r="C66" s="194"/>
      <c r="D66" s="125">
        <v>8</v>
      </c>
      <c r="E66" s="106">
        <v>0.6</v>
      </c>
      <c r="F66" s="171">
        <f t="shared" si="7"/>
        <v>12</v>
      </c>
      <c r="G66" s="175">
        <f t="shared" si="8"/>
        <v>12</v>
      </c>
      <c r="H66" s="212" t="str">
        <f t="shared" si="9"/>
        <v>12,5 - 12</v>
      </c>
      <c r="I66" s="213"/>
      <c r="J66" s="214"/>
      <c r="K66" s="114">
        <f t="shared" si="10"/>
        <v>0</v>
      </c>
      <c r="L66" s="222"/>
      <c r="M66" s="104"/>
      <c r="N66" s="104"/>
      <c r="O66" s="104"/>
      <c r="P66" s="104"/>
    </row>
    <row r="67" spans="3:16" ht="15" thickBot="1" x14ac:dyDescent="0.35">
      <c r="C67" s="195"/>
      <c r="D67" s="126">
        <v>7</v>
      </c>
      <c r="E67" s="116">
        <v>0.55000000000000004</v>
      </c>
      <c r="F67" s="169">
        <f t="shared" si="7"/>
        <v>11</v>
      </c>
      <c r="G67" s="176">
        <f t="shared" si="8"/>
        <v>11</v>
      </c>
      <c r="H67" s="206" t="str">
        <f t="shared" si="9"/>
        <v>11,5 - 11</v>
      </c>
      <c r="I67" s="207"/>
      <c r="J67" s="208"/>
      <c r="K67" s="115">
        <f t="shared" si="10"/>
        <v>0</v>
      </c>
      <c r="L67" s="223"/>
      <c r="M67" s="104"/>
      <c r="N67" s="104"/>
      <c r="O67" s="104"/>
      <c r="P67" s="104"/>
    </row>
    <row r="68" spans="3:16" x14ac:dyDescent="0.3">
      <c r="C68" s="196">
        <v>4</v>
      </c>
      <c r="D68" s="127">
        <v>6</v>
      </c>
      <c r="E68" s="118">
        <v>0.5</v>
      </c>
      <c r="F68" s="170">
        <f t="shared" si="7"/>
        <v>10</v>
      </c>
      <c r="G68" s="175">
        <f t="shared" si="8"/>
        <v>10</v>
      </c>
      <c r="H68" s="209" t="str">
        <f t="shared" si="9"/>
        <v>10,5 - 10</v>
      </c>
      <c r="I68" s="210"/>
      <c r="J68" s="211"/>
      <c r="K68" s="119">
        <f t="shared" si="10"/>
        <v>0</v>
      </c>
      <c r="L68" s="224">
        <f>SUM(K68:K70)</f>
        <v>0</v>
      </c>
      <c r="M68" s="104"/>
      <c r="N68" s="104"/>
      <c r="O68" s="104"/>
      <c r="P68" s="104"/>
    </row>
    <row r="69" spans="3:16" x14ac:dyDescent="0.3">
      <c r="C69" s="194"/>
      <c r="D69" s="125">
        <v>5</v>
      </c>
      <c r="E69" s="106">
        <v>0.45</v>
      </c>
      <c r="F69" s="171">
        <f t="shared" si="7"/>
        <v>9</v>
      </c>
      <c r="G69" s="175">
        <f t="shared" si="8"/>
        <v>9</v>
      </c>
      <c r="H69" s="212" t="str">
        <f t="shared" si="9"/>
        <v>9,5 - 9</v>
      </c>
      <c r="I69" s="213"/>
      <c r="J69" s="214"/>
      <c r="K69" s="114">
        <f t="shared" si="10"/>
        <v>0</v>
      </c>
      <c r="L69" s="222"/>
      <c r="M69" s="104"/>
      <c r="N69" s="104"/>
      <c r="O69" s="104"/>
      <c r="P69" s="104"/>
    </row>
    <row r="70" spans="3:16" ht="15" thickBot="1" x14ac:dyDescent="0.35">
      <c r="C70" s="197"/>
      <c r="D70" s="128">
        <v>4</v>
      </c>
      <c r="E70" s="120">
        <v>0.4</v>
      </c>
      <c r="F70" s="172">
        <f t="shared" si="7"/>
        <v>8</v>
      </c>
      <c r="G70" s="176">
        <f t="shared" si="8"/>
        <v>8</v>
      </c>
      <c r="H70" s="206" t="str">
        <f t="shared" si="9"/>
        <v>8,5 - 8</v>
      </c>
      <c r="I70" s="207"/>
      <c r="J70" s="208"/>
      <c r="K70" s="121">
        <f t="shared" si="10"/>
        <v>0</v>
      </c>
      <c r="L70" s="225"/>
      <c r="M70" s="104"/>
      <c r="N70" s="104"/>
      <c r="O70" s="104"/>
      <c r="P70" s="104"/>
    </row>
    <row r="71" spans="3:16" ht="15" customHeight="1" x14ac:dyDescent="0.3">
      <c r="C71" s="193">
        <v>5</v>
      </c>
      <c r="D71" s="124">
        <v>3</v>
      </c>
      <c r="E71" s="107">
        <f>(20+20*2/3)/100</f>
        <v>0.33333333333333337</v>
      </c>
      <c r="F71" s="173">
        <f t="shared" si="7"/>
        <v>6.6666666666666679</v>
      </c>
      <c r="G71" s="175">
        <f t="shared" si="8"/>
        <v>7</v>
      </c>
      <c r="H71" s="209" t="str">
        <f t="shared" si="9"/>
        <v>7,5 - 7</v>
      </c>
      <c r="I71" s="210"/>
      <c r="J71" s="211"/>
      <c r="K71" s="113">
        <f t="shared" si="10"/>
        <v>0</v>
      </c>
      <c r="L71" s="221">
        <f>SUM(K71:K73)</f>
        <v>0</v>
      </c>
      <c r="M71" s="218">
        <f>SUM(K71:K74)/SUM(K59:K74)</f>
        <v>1</v>
      </c>
      <c r="N71" s="104"/>
      <c r="O71" s="104"/>
      <c r="P71" s="104"/>
    </row>
    <row r="72" spans="3:16" x14ac:dyDescent="0.3">
      <c r="C72" s="194"/>
      <c r="D72" s="125">
        <v>2</v>
      </c>
      <c r="E72" s="108">
        <f>(20+20*1/3)/100</f>
        <v>0.26666666666666666</v>
      </c>
      <c r="F72" s="171">
        <f t="shared" si="7"/>
        <v>5.333333333333333</v>
      </c>
      <c r="G72" s="175">
        <f t="shared" si="8"/>
        <v>5.5</v>
      </c>
      <c r="H72" s="212" t="str">
        <f t="shared" si="9"/>
        <v>6,5 - 5,5</v>
      </c>
      <c r="I72" s="213"/>
      <c r="J72" s="214"/>
      <c r="K72" s="114">
        <f t="shared" si="10"/>
        <v>0</v>
      </c>
      <c r="L72" s="222"/>
      <c r="M72" s="219"/>
    </row>
    <row r="73" spans="3:16" ht="15" thickBot="1" x14ac:dyDescent="0.35">
      <c r="C73" s="195"/>
      <c r="D73" s="126">
        <v>1</v>
      </c>
      <c r="E73" s="108">
        <v>0.2</v>
      </c>
      <c r="F73" s="169">
        <f t="shared" si="7"/>
        <v>4</v>
      </c>
      <c r="G73" s="176">
        <f t="shared" si="8"/>
        <v>4</v>
      </c>
      <c r="H73" s="206" t="str">
        <f t="shared" si="9"/>
        <v>5 - 4</v>
      </c>
      <c r="I73" s="207"/>
      <c r="J73" s="208"/>
      <c r="K73" s="115">
        <f t="shared" si="10"/>
        <v>0</v>
      </c>
      <c r="L73" s="223"/>
      <c r="M73" s="219"/>
    </row>
    <row r="74" spans="3:16" x14ac:dyDescent="0.3">
      <c r="C74" s="130">
        <v>6</v>
      </c>
      <c r="D74" s="129">
        <v>0</v>
      </c>
      <c r="E74" s="122">
        <v>0</v>
      </c>
      <c r="F74" s="174">
        <f t="shared" si="7"/>
        <v>0</v>
      </c>
      <c r="G74" s="177">
        <f t="shared" ref="G59:G74" si="11">ROUNDUP(F74/Einh,0)*Einh</f>
        <v>0</v>
      </c>
      <c r="H74" s="215" t="str">
        <f t="shared" si="9"/>
        <v>3,5 - 0</v>
      </c>
      <c r="I74" s="216"/>
      <c r="J74" s="217"/>
      <c r="K74" s="123">
        <f t="shared" si="10"/>
        <v>37</v>
      </c>
      <c r="L74" s="132">
        <f>K74</f>
        <v>37</v>
      </c>
      <c r="M74" s="220"/>
    </row>
    <row r="76" spans="3:16" x14ac:dyDescent="0.3">
      <c r="J76" s="34" t="s">
        <v>55</v>
      </c>
      <c r="K76" s="104">
        <f>SUM(K59:K74)</f>
        <v>37</v>
      </c>
    </row>
    <row r="78" spans="3:16" x14ac:dyDescent="0.3">
      <c r="J78" s="34" t="s">
        <v>57</v>
      </c>
      <c r="K78" s="198">
        <f>$S$42</f>
        <v>0</v>
      </c>
      <c r="L78" s="199"/>
    </row>
    <row r="79" spans="3:16" x14ac:dyDescent="0.3">
      <c r="J79" s="34" t="s">
        <v>82</v>
      </c>
      <c r="K79" s="189">
        <f>ROUNDDOWN((17-K78)/3,2)</f>
        <v>5.66</v>
      </c>
      <c r="L79" s="190"/>
    </row>
    <row r="84" spans="14:14" x14ac:dyDescent="0.3">
      <c r="N84" s="33"/>
    </row>
  </sheetData>
  <mergeCells count="32">
    <mergeCell ref="M71:M74"/>
    <mergeCell ref="H72:J72"/>
    <mergeCell ref="H73:J73"/>
    <mergeCell ref="H74:J74"/>
    <mergeCell ref="K78:L78"/>
    <mergeCell ref="K79:L79"/>
    <mergeCell ref="C68:C70"/>
    <mergeCell ref="H68:J68"/>
    <mergeCell ref="L68:L70"/>
    <mergeCell ref="H69:J69"/>
    <mergeCell ref="H70:J70"/>
    <mergeCell ref="C71:C73"/>
    <mergeCell ref="H71:J71"/>
    <mergeCell ref="L71:L73"/>
    <mergeCell ref="C62:C64"/>
    <mergeCell ref="H62:J62"/>
    <mergeCell ref="L62:L64"/>
    <mergeCell ref="H63:J63"/>
    <mergeCell ref="H64:J64"/>
    <mergeCell ref="C65:C67"/>
    <mergeCell ref="H65:J65"/>
    <mergeCell ref="L65:L67"/>
    <mergeCell ref="H66:J66"/>
    <mergeCell ref="H67:J67"/>
    <mergeCell ref="Q1:S1"/>
    <mergeCell ref="Q55:S55"/>
    <mergeCell ref="H58:J58"/>
    <mergeCell ref="C59:C61"/>
    <mergeCell ref="H59:J59"/>
    <mergeCell ref="L59:L61"/>
    <mergeCell ref="H60:J60"/>
    <mergeCell ref="H61:J61"/>
  </mergeCells>
  <conditionalFormatting sqref="A5:T41">
    <cfRule type="expression" dxfId="0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Start</vt:lpstr>
      <vt:lpstr>Strichliste</vt:lpstr>
      <vt:lpstr>Übersicht</vt:lpstr>
      <vt:lpstr>SA</vt:lpstr>
      <vt:lpstr>Ex1</vt:lpstr>
      <vt:lpstr>Ex2</vt:lpstr>
      <vt:lpstr>Ex3</vt:lpstr>
      <vt:lpstr>Ex4</vt:lpstr>
      <vt:lpstr>Einh</vt:lpstr>
      <vt:lpstr>Fach</vt:lpstr>
      <vt:lpstr>GgLN</vt:lpstr>
      <vt:lpstr>GkLN</vt:lpstr>
      <vt:lpstr>Klasse</vt:lpstr>
      <vt:lpstr>Kurshalbjahr</vt:lpstr>
      <vt:lpstr>Lehrkraft</vt:lpstr>
      <vt:lpstr>Schuljahr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Schienle Jochen</cp:lastModifiedBy>
  <cp:lastPrinted>2011-07-25T09:46:34Z</cp:lastPrinted>
  <dcterms:created xsi:type="dcterms:W3CDTF">2009-04-29T14:22:02Z</dcterms:created>
  <dcterms:modified xsi:type="dcterms:W3CDTF">2024-03-18T10:56:11Z</dcterms:modified>
</cp:coreProperties>
</file>